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badidova\Documents\nabídky 2024\projekty\Školní, Kopřivnice\"/>
    </mc:Choice>
  </mc:AlternateContent>
  <xr:revisionPtr revIDLastSave="0" documentId="13_ncr:1_{772F0490-7285-4950-A5A7-8ABE73C09D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01 - Energetická opatř..." sheetId="2" r:id="rId2"/>
    <sheet name="SO 02 - Výtah" sheetId="3" r:id="rId3"/>
    <sheet name="SO 04 - Hydroizolace spod..." sheetId="4" r:id="rId4"/>
    <sheet name="D.1.4.4_A - Elektroinstal..." sheetId="5" r:id="rId5"/>
    <sheet name="Seznam figur" sheetId="6" r:id="rId6"/>
    <sheet name="Pokyny pro vyplnění" sheetId="7" r:id="rId7"/>
  </sheets>
  <definedNames>
    <definedName name="_xlnm._FilterDatabase" localSheetId="4" hidden="1">'D.1.4.4_A - Elektroinstal...'!$C$94:$K$128</definedName>
    <definedName name="_xlnm._FilterDatabase" localSheetId="1" hidden="1">'SO 01 - Energetická opatř...'!$C$103:$K$2373</definedName>
    <definedName name="_xlnm._FilterDatabase" localSheetId="2" hidden="1">'SO 02 - Výtah'!$C$99:$K$659</definedName>
    <definedName name="_xlnm._FilterDatabase" localSheetId="3" hidden="1">'SO 04 - Hydroizolace spod...'!$C$96:$K$868</definedName>
    <definedName name="_xlnm.Print_Titles" localSheetId="4">'D.1.4.4_A - Elektroinstal...'!$94:$94</definedName>
    <definedName name="_xlnm.Print_Titles" localSheetId="0">'Rekapitulace stavby'!$52:$52</definedName>
    <definedName name="_xlnm.Print_Titles" localSheetId="5">'Seznam figur'!$9:$9</definedName>
    <definedName name="_xlnm.Print_Titles" localSheetId="1">'SO 01 - Energetická opatř...'!$103:$103</definedName>
    <definedName name="_xlnm.Print_Titles" localSheetId="2">'SO 02 - Výtah'!$99:$99</definedName>
    <definedName name="_xlnm.Print_Titles" localSheetId="3">'SO 04 - Hydroizolace spod...'!$96:$96</definedName>
    <definedName name="_xlnm.Print_Area" localSheetId="4">'D.1.4.4_A - Elektroinstal...'!$C$4:$J$41,'D.1.4.4_A - Elektroinstal...'!$C$47:$J$74,'D.1.4.4_A - Elektroinstal...'!$C$80:$K$128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5">'Seznam figur'!$C$4:$G$97</definedName>
    <definedName name="_xlnm.Print_Area" localSheetId="1">'SO 01 - Energetická opatř...'!$C$4:$J$39,'SO 01 - Energetická opatř...'!$C$45:$J$85,'SO 01 - Energetická opatř...'!$C$91:$K$2373</definedName>
    <definedName name="_xlnm.Print_Area" localSheetId="2">'SO 02 - Výtah'!$C$4:$J$39,'SO 02 - Výtah'!$C$45:$J$81,'SO 02 - Výtah'!$C$87:$K$659</definedName>
    <definedName name="_xlnm.Print_Area" localSheetId="3">'SO 04 - Hydroizolace spod...'!$C$4:$J$39,'SO 04 - Hydroizolace spod...'!$C$45:$J$78,'SO 04 - Hydroizolace spod...'!$C$84:$K$868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6" l="1"/>
  <c r="J39" i="5"/>
  <c r="J38" i="5"/>
  <c r="AY59" i="1"/>
  <c r="J37" i="5"/>
  <c r="AX59" i="1"/>
  <c r="BI127" i="5"/>
  <c r="BH127" i="5"/>
  <c r="BG127" i="5"/>
  <c r="BF127" i="5"/>
  <c r="T127" i="5"/>
  <c r="T126" i="5"/>
  <c r="T125" i="5" s="1"/>
  <c r="R127" i="5"/>
  <c r="R126" i="5" s="1"/>
  <c r="R125" i="5" s="1"/>
  <c r="P127" i="5"/>
  <c r="P126" i="5" s="1"/>
  <c r="P125" i="5" s="1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T106" i="5"/>
  <c r="R107" i="5"/>
  <c r="R106" i="5"/>
  <c r="P107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F89" i="5"/>
  <c r="E87" i="5"/>
  <c r="F56" i="5"/>
  <c r="E54" i="5"/>
  <c r="J26" i="5"/>
  <c r="E26" i="5"/>
  <c r="J92" i="5"/>
  <c r="J25" i="5"/>
  <c r="J23" i="5"/>
  <c r="E23" i="5"/>
  <c r="J91" i="5"/>
  <c r="J22" i="5"/>
  <c r="J20" i="5"/>
  <c r="E20" i="5"/>
  <c r="F59" i="5"/>
  <c r="J19" i="5"/>
  <c r="J17" i="5"/>
  <c r="E17" i="5"/>
  <c r="F58" i="5"/>
  <c r="J16" i="5"/>
  <c r="J14" i="5"/>
  <c r="J89" i="5" s="1"/>
  <c r="E7" i="5"/>
  <c r="E83" i="5" s="1"/>
  <c r="J37" i="4"/>
  <c r="J36" i="4"/>
  <c r="AY57" i="1"/>
  <c r="J35" i="4"/>
  <c r="AX57" i="1"/>
  <c r="BI866" i="4"/>
  <c r="BH866" i="4"/>
  <c r="BG866" i="4"/>
  <c r="BF866" i="4"/>
  <c r="T866" i="4"/>
  <c r="R866" i="4"/>
  <c r="P866" i="4"/>
  <c r="BI860" i="4"/>
  <c r="BH860" i="4"/>
  <c r="BG860" i="4"/>
  <c r="BF860" i="4"/>
  <c r="T860" i="4"/>
  <c r="R860" i="4"/>
  <c r="P860" i="4"/>
  <c r="BI858" i="4"/>
  <c r="BH858" i="4"/>
  <c r="BG858" i="4"/>
  <c r="BF858" i="4"/>
  <c r="T858" i="4"/>
  <c r="R858" i="4"/>
  <c r="P858" i="4"/>
  <c r="BI847" i="4"/>
  <c r="BH847" i="4"/>
  <c r="BG847" i="4"/>
  <c r="BF847" i="4"/>
  <c r="T847" i="4"/>
  <c r="R847" i="4"/>
  <c r="P847" i="4"/>
  <c r="BI837" i="4"/>
  <c r="BH837" i="4"/>
  <c r="BG837" i="4"/>
  <c r="BF837" i="4"/>
  <c r="T837" i="4"/>
  <c r="R837" i="4"/>
  <c r="P837" i="4"/>
  <c r="BI834" i="4"/>
  <c r="BH834" i="4"/>
  <c r="BG834" i="4"/>
  <c r="BF834" i="4"/>
  <c r="T834" i="4"/>
  <c r="R834" i="4"/>
  <c r="P834" i="4"/>
  <c r="BI828" i="4"/>
  <c r="BH828" i="4"/>
  <c r="BG828" i="4"/>
  <c r="BF828" i="4"/>
  <c r="T828" i="4"/>
  <c r="R828" i="4"/>
  <c r="P828" i="4"/>
  <c r="BI825" i="4"/>
  <c r="BH825" i="4"/>
  <c r="BG825" i="4"/>
  <c r="BF825" i="4"/>
  <c r="T825" i="4"/>
  <c r="R825" i="4"/>
  <c r="P825" i="4"/>
  <c r="BI820" i="4"/>
  <c r="BH820" i="4"/>
  <c r="BG820" i="4"/>
  <c r="BF820" i="4"/>
  <c r="T820" i="4"/>
  <c r="R820" i="4"/>
  <c r="P820" i="4"/>
  <c r="BI814" i="4"/>
  <c r="BH814" i="4"/>
  <c r="BG814" i="4"/>
  <c r="BF814" i="4"/>
  <c r="T814" i="4"/>
  <c r="R814" i="4"/>
  <c r="P814" i="4"/>
  <c r="BI812" i="4"/>
  <c r="BH812" i="4"/>
  <c r="BG812" i="4"/>
  <c r="BF812" i="4"/>
  <c r="T812" i="4"/>
  <c r="R812" i="4"/>
  <c r="P812" i="4"/>
  <c r="BI806" i="4"/>
  <c r="BH806" i="4"/>
  <c r="BG806" i="4"/>
  <c r="BF806" i="4"/>
  <c r="T806" i="4"/>
  <c r="R806" i="4"/>
  <c r="P806" i="4"/>
  <c r="BI800" i="4"/>
  <c r="BH800" i="4"/>
  <c r="BG800" i="4"/>
  <c r="BF800" i="4"/>
  <c r="T800" i="4"/>
  <c r="R800" i="4"/>
  <c r="P800" i="4"/>
  <c r="BI797" i="4"/>
  <c r="BH797" i="4"/>
  <c r="BG797" i="4"/>
  <c r="BF797" i="4"/>
  <c r="T797" i="4"/>
  <c r="R797" i="4"/>
  <c r="P797" i="4"/>
  <c r="BI796" i="4"/>
  <c r="BH796" i="4"/>
  <c r="BG796" i="4"/>
  <c r="BF796" i="4"/>
  <c r="T796" i="4"/>
  <c r="R796" i="4"/>
  <c r="P796" i="4"/>
  <c r="BI791" i="4"/>
  <c r="BH791" i="4"/>
  <c r="BG791" i="4"/>
  <c r="BF791" i="4"/>
  <c r="T791" i="4"/>
  <c r="R791" i="4"/>
  <c r="P791" i="4"/>
  <c r="BI788" i="4"/>
  <c r="BH788" i="4"/>
  <c r="BG788" i="4"/>
  <c r="BF788" i="4"/>
  <c r="T788" i="4"/>
  <c r="R788" i="4"/>
  <c r="P788" i="4"/>
  <c r="BI786" i="4"/>
  <c r="BH786" i="4"/>
  <c r="BG786" i="4"/>
  <c r="BF786" i="4"/>
  <c r="T786" i="4"/>
  <c r="R786" i="4"/>
  <c r="P786" i="4"/>
  <c r="BI781" i="4"/>
  <c r="BH781" i="4"/>
  <c r="BG781" i="4"/>
  <c r="BF781" i="4"/>
  <c r="T781" i="4"/>
  <c r="R781" i="4"/>
  <c r="P781" i="4"/>
  <c r="BI780" i="4"/>
  <c r="BH780" i="4"/>
  <c r="BG780" i="4"/>
  <c r="BF780" i="4"/>
  <c r="T780" i="4"/>
  <c r="R780" i="4"/>
  <c r="P780" i="4"/>
  <c r="BI775" i="4"/>
  <c r="BH775" i="4"/>
  <c r="BG775" i="4"/>
  <c r="BF775" i="4"/>
  <c r="T775" i="4"/>
  <c r="R775" i="4"/>
  <c r="P775" i="4"/>
  <c r="BI773" i="4"/>
  <c r="BH773" i="4"/>
  <c r="BG773" i="4"/>
  <c r="BF773" i="4"/>
  <c r="T773" i="4"/>
  <c r="R773" i="4"/>
  <c r="P773" i="4"/>
  <c r="BI768" i="4"/>
  <c r="BH768" i="4"/>
  <c r="BG768" i="4"/>
  <c r="BF768" i="4"/>
  <c r="T768" i="4"/>
  <c r="R768" i="4"/>
  <c r="P768" i="4"/>
  <c r="BI767" i="4"/>
  <c r="BH767" i="4"/>
  <c r="BG767" i="4"/>
  <c r="BF767" i="4"/>
  <c r="T767" i="4"/>
  <c r="R767" i="4"/>
  <c r="P767" i="4"/>
  <c r="BI762" i="4"/>
  <c r="BH762" i="4"/>
  <c r="BG762" i="4"/>
  <c r="BF762" i="4"/>
  <c r="T762" i="4"/>
  <c r="R762" i="4"/>
  <c r="P762" i="4"/>
  <c r="BI759" i="4"/>
  <c r="BH759" i="4"/>
  <c r="BG759" i="4"/>
  <c r="BF759" i="4"/>
  <c r="T759" i="4"/>
  <c r="R759" i="4"/>
  <c r="P759" i="4"/>
  <c r="BI758" i="4"/>
  <c r="BH758" i="4"/>
  <c r="BG758" i="4"/>
  <c r="BF758" i="4"/>
  <c r="T758" i="4"/>
  <c r="R758" i="4"/>
  <c r="P758" i="4"/>
  <c r="BI757" i="4"/>
  <c r="BH757" i="4"/>
  <c r="BG757" i="4"/>
  <c r="BF757" i="4"/>
  <c r="T757" i="4"/>
  <c r="R757" i="4"/>
  <c r="P757" i="4"/>
  <c r="BI756" i="4"/>
  <c r="BH756" i="4"/>
  <c r="BG756" i="4"/>
  <c r="BF756" i="4"/>
  <c r="T756" i="4"/>
  <c r="R756" i="4"/>
  <c r="P756" i="4"/>
  <c r="BI755" i="4"/>
  <c r="BH755" i="4"/>
  <c r="BG755" i="4"/>
  <c r="BF755" i="4"/>
  <c r="T755" i="4"/>
  <c r="R755" i="4"/>
  <c r="P755" i="4"/>
  <c r="BI750" i="4"/>
  <c r="BH750" i="4"/>
  <c r="BG750" i="4"/>
  <c r="BF750" i="4"/>
  <c r="T750" i="4"/>
  <c r="R750" i="4"/>
  <c r="P750" i="4"/>
  <c r="BI747" i="4"/>
  <c r="BH747" i="4"/>
  <c r="BG747" i="4"/>
  <c r="BF747" i="4"/>
  <c r="T747" i="4"/>
  <c r="R747" i="4"/>
  <c r="P747" i="4"/>
  <c r="BI743" i="4"/>
  <c r="BH743" i="4"/>
  <c r="BG743" i="4"/>
  <c r="BF743" i="4"/>
  <c r="T743" i="4"/>
  <c r="R743" i="4"/>
  <c r="P743" i="4"/>
  <c r="BI740" i="4"/>
  <c r="BH740" i="4"/>
  <c r="BG740" i="4"/>
  <c r="BF740" i="4"/>
  <c r="T740" i="4"/>
  <c r="R740" i="4"/>
  <c r="P740" i="4"/>
  <c r="BI735" i="4"/>
  <c r="BH735" i="4"/>
  <c r="BG735" i="4"/>
  <c r="BF735" i="4"/>
  <c r="T735" i="4"/>
  <c r="R735" i="4"/>
  <c r="P735" i="4"/>
  <c r="BI730" i="4"/>
  <c r="BH730" i="4"/>
  <c r="BG730" i="4"/>
  <c r="BF730" i="4"/>
  <c r="T730" i="4"/>
  <c r="R730" i="4"/>
  <c r="P730" i="4"/>
  <c r="BI718" i="4"/>
  <c r="BH718" i="4"/>
  <c r="BG718" i="4"/>
  <c r="BF718" i="4"/>
  <c r="T718" i="4"/>
  <c r="R718" i="4"/>
  <c r="P718" i="4"/>
  <c r="BI705" i="4"/>
  <c r="BH705" i="4"/>
  <c r="BG705" i="4"/>
  <c r="BF705" i="4"/>
  <c r="T705" i="4"/>
  <c r="R705" i="4"/>
  <c r="P705" i="4"/>
  <c r="BI691" i="4"/>
  <c r="BH691" i="4"/>
  <c r="BG691" i="4"/>
  <c r="BF691" i="4"/>
  <c r="T691" i="4"/>
  <c r="R691" i="4"/>
  <c r="P691" i="4"/>
  <c r="BI680" i="4"/>
  <c r="BH680" i="4"/>
  <c r="BG680" i="4"/>
  <c r="BF680" i="4"/>
  <c r="T680" i="4"/>
  <c r="R680" i="4"/>
  <c r="P680" i="4"/>
  <c r="BI676" i="4"/>
  <c r="BH676" i="4"/>
  <c r="BG676" i="4"/>
  <c r="BF676" i="4"/>
  <c r="T676" i="4"/>
  <c r="R676" i="4"/>
  <c r="P676" i="4"/>
  <c r="BI674" i="4"/>
  <c r="BH674" i="4"/>
  <c r="BG674" i="4"/>
  <c r="BF674" i="4"/>
  <c r="T674" i="4"/>
  <c r="R674" i="4"/>
  <c r="P674" i="4"/>
  <c r="BI671" i="4"/>
  <c r="BH671" i="4"/>
  <c r="BG671" i="4"/>
  <c r="BF671" i="4"/>
  <c r="T671" i="4"/>
  <c r="R671" i="4"/>
  <c r="P671" i="4"/>
  <c r="BI669" i="4"/>
  <c r="BH669" i="4"/>
  <c r="BG669" i="4"/>
  <c r="BF669" i="4"/>
  <c r="T669" i="4"/>
  <c r="R669" i="4"/>
  <c r="P669" i="4"/>
  <c r="BI667" i="4"/>
  <c r="BH667" i="4"/>
  <c r="BG667" i="4"/>
  <c r="BF667" i="4"/>
  <c r="T667" i="4"/>
  <c r="R667" i="4"/>
  <c r="P667" i="4"/>
  <c r="BI664" i="4"/>
  <c r="BH664" i="4"/>
  <c r="BG664" i="4"/>
  <c r="BF664" i="4"/>
  <c r="T664" i="4"/>
  <c r="R664" i="4"/>
  <c r="P664" i="4"/>
  <c r="BI660" i="4"/>
  <c r="BH660" i="4"/>
  <c r="BG660" i="4"/>
  <c r="BF660" i="4"/>
  <c r="T660" i="4"/>
  <c r="R660" i="4"/>
  <c r="P660" i="4"/>
  <c r="BI658" i="4"/>
  <c r="BH658" i="4"/>
  <c r="BG658" i="4"/>
  <c r="BF658" i="4"/>
  <c r="T658" i="4"/>
  <c r="R658" i="4"/>
  <c r="P658" i="4"/>
  <c r="BI656" i="4"/>
  <c r="BH656" i="4"/>
  <c r="BG656" i="4"/>
  <c r="BF656" i="4"/>
  <c r="T656" i="4"/>
  <c r="R656" i="4"/>
  <c r="P656" i="4"/>
  <c r="BI654" i="4"/>
  <c r="BH654" i="4"/>
  <c r="BG654" i="4"/>
  <c r="BF654" i="4"/>
  <c r="T654" i="4"/>
  <c r="R654" i="4"/>
  <c r="P654" i="4"/>
  <c r="BI648" i="4"/>
  <c r="BH648" i="4"/>
  <c r="BG648" i="4"/>
  <c r="BF648" i="4"/>
  <c r="T648" i="4"/>
  <c r="R648" i="4"/>
  <c r="P648" i="4"/>
  <c r="BI643" i="4"/>
  <c r="BH643" i="4"/>
  <c r="BG643" i="4"/>
  <c r="BF643" i="4"/>
  <c r="T643" i="4"/>
  <c r="R643" i="4"/>
  <c r="P643" i="4"/>
  <c r="BI634" i="4"/>
  <c r="BH634" i="4"/>
  <c r="BG634" i="4"/>
  <c r="BF634" i="4"/>
  <c r="T634" i="4"/>
  <c r="R634" i="4"/>
  <c r="P634" i="4"/>
  <c r="BI629" i="4"/>
  <c r="BH629" i="4"/>
  <c r="BG629" i="4"/>
  <c r="BF629" i="4"/>
  <c r="T629" i="4"/>
  <c r="R629" i="4"/>
  <c r="P629" i="4"/>
  <c r="BI624" i="4"/>
  <c r="BH624" i="4"/>
  <c r="BG624" i="4"/>
  <c r="BF624" i="4"/>
  <c r="T624" i="4"/>
  <c r="R624" i="4"/>
  <c r="P624" i="4"/>
  <c r="BI612" i="4"/>
  <c r="BH612" i="4"/>
  <c r="BG612" i="4"/>
  <c r="BF612" i="4"/>
  <c r="T612" i="4"/>
  <c r="R612" i="4"/>
  <c r="P612" i="4"/>
  <c r="BI603" i="4"/>
  <c r="BH603" i="4"/>
  <c r="BG603" i="4"/>
  <c r="BF603" i="4"/>
  <c r="T603" i="4"/>
  <c r="R603" i="4"/>
  <c r="P603" i="4"/>
  <c r="BI591" i="4"/>
  <c r="BH591" i="4"/>
  <c r="BG591" i="4"/>
  <c r="BF591" i="4"/>
  <c r="T591" i="4"/>
  <c r="R591" i="4"/>
  <c r="P591" i="4"/>
  <c r="BI585" i="4"/>
  <c r="BH585" i="4"/>
  <c r="BG585" i="4"/>
  <c r="BF585" i="4"/>
  <c r="T585" i="4"/>
  <c r="R585" i="4"/>
  <c r="P585" i="4"/>
  <c r="BI575" i="4"/>
  <c r="BH575" i="4"/>
  <c r="BG575" i="4"/>
  <c r="BF575" i="4"/>
  <c r="T575" i="4"/>
  <c r="R575" i="4"/>
  <c r="P575" i="4"/>
  <c r="BI569" i="4"/>
  <c r="BH569" i="4"/>
  <c r="BG569" i="4"/>
  <c r="BF569" i="4"/>
  <c r="T569" i="4"/>
  <c r="R569" i="4"/>
  <c r="P569" i="4"/>
  <c r="BI565" i="4"/>
  <c r="BH565" i="4"/>
  <c r="BG565" i="4"/>
  <c r="BF565" i="4"/>
  <c r="T565" i="4"/>
  <c r="R565" i="4"/>
  <c r="P565" i="4"/>
  <c r="BI560" i="4"/>
  <c r="BH560" i="4"/>
  <c r="BG560" i="4"/>
  <c r="BF560" i="4"/>
  <c r="T560" i="4"/>
  <c r="R560" i="4"/>
  <c r="P560" i="4"/>
  <c r="BI555" i="4"/>
  <c r="BH555" i="4"/>
  <c r="BG555" i="4"/>
  <c r="BF555" i="4"/>
  <c r="T555" i="4"/>
  <c r="R555" i="4"/>
  <c r="P555" i="4"/>
  <c r="BI549" i="4"/>
  <c r="BH549" i="4"/>
  <c r="BG549" i="4"/>
  <c r="BF549" i="4"/>
  <c r="T549" i="4"/>
  <c r="R549" i="4"/>
  <c r="P549" i="4"/>
  <c r="BI543" i="4"/>
  <c r="BH543" i="4"/>
  <c r="BG543" i="4"/>
  <c r="BF543" i="4"/>
  <c r="T543" i="4"/>
  <c r="R543" i="4"/>
  <c r="P543" i="4"/>
  <c r="BI538" i="4"/>
  <c r="BH538" i="4"/>
  <c r="BG538" i="4"/>
  <c r="BF538" i="4"/>
  <c r="T538" i="4"/>
  <c r="R538" i="4"/>
  <c r="P538" i="4"/>
  <c r="BI527" i="4"/>
  <c r="BH527" i="4"/>
  <c r="BG527" i="4"/>
  <c r="BF527" i="4"/>
  <c r="T527" i="4"/>
  <c r="R527" i="4"/>
  <c r="P527" i="4"/>
  <c r="BI525" i="4"/>
  <c r="BH525" i="4"/>
  <c r="BG525" i="4"/>
  <c r="BF525" i="4"/>
  <c r="T525" i="4"/>
  <c r="R525" i="4"/>
  <c r="P525" i="4"/>
  <c r="BI520" i="4"/>
  <c r="BH520" i="4"/>
  <c r="BG520" i="4"/>
  <c r="BF520" i="4"/>
  <c r="T520" i="4"/>
  <c r="R520" i="4"/>
  <c r="P520" i="4"/>
  <c r="BI513" i="4"/>
  <c r="BH513" i="4"/>
  <c r="BG513" i="4"/>
  <c r="BF513" i="4"/>
  <c r="T513" i="4"/>
  <c r="R513" i="4"/>
  <c r="P513" i="4"/>
  <c r="BI502" i="4"/>
  <c r="BH502" i="4"/>
  <c r="BG502" i="4"/>
  <c r="BF502" i="4"/>
  <c r="T502" i="4"/>
  <c r="R502" i="4"/>
  <c r="P502" i="4"/>
  <c r="BI500" i="4"/>
  <c r="BH500" i="4"/>
  <c r="BG500" i="4"/>
  <c r="BF500" i="4"/>
  <c r="T500" i="4"/>
  <c r="R500" i="4"/>
  <c r="P500" i="4"/>
  <c r="BI495" i="4"/>
  <c r="BH495" i="4"/>
  <c r="BG495" i="4"/>
  <c r="BF495" i="4"/>
  <c r="T495" i="4"/>
  <c r="R495" i="4"/>
  <c r="P495" i="4"/>
  <c r="BI493" i="4"/>
  <c r="BH493" i="4"/>
  <c r="BG493" i="4"/>
  <c r="BF493" i="4"/>
  <c r="T493" i="4"/>
  <c r="R493" i="4"/>
  <c r="P493" i="4"/>
  <c r="BI492" i="4"/>
  <c r="BH492" i="4"/>
  <c r="BG492" i="4"/>
  <c r="BF492" i="4"/>
  <c r="T492" i="4"/>
  <c r="R492" i="4"/>
  <c r="P492" i="4"/>
  <c r="BI491" i="4"/>
  <c r="BH491" i="4"/>
  <c r="BG491" i="4"/>
  <c r="BF491" i="4"/>
  <c r="T491" i="4"/>
  <c r="R491" i="4"/>
  <c r="P491" i="4"/>
  <c r="BI481" i="4"/>
  <c r="BH481" i="4"/>
  <c r="BG481" i="4"/>
  <c r="BF481" i="4"/>
  <c r="T481" i="4"/>
  <c r="R481" i="4"/>
  <c r="P481" i="4"/>
  <c r="BI480" i="4"/>
  <c r="BH480" i="4"/>
  <c r="BG480" i="4"/>
  <c r="BF480" i="4"/>
  <c r="T480" i="4"/>
  <c r="R480" i="4"/>
  <c r="P480" i="4"/>
  <c r="BI475" i="4"/>
  <c r="BH475" i="4"/>
  <c r="BG475" i="4"/>
  <c r="BF475" i="4"/>
  <c r="T475" i="4"/>
  <c r="R475" i="4"/>
  <c r="P475" i="4"/>
  <c r="BI474" i="4"/>
  <c r="BH474" i="4"/>
  <c r="BG474" i="4"/>
  <c r="BF474" i="4"/>
  <c r="T474" i="4"/>
  <c r="R474" i="4"/>
  <c r="P474" i="4"/>
  <c r="BI469" i="4"/>
  <c r="BH469" i="4"/>
  <c r="BG469" i="4"/>
  <c r="BF469" i="4"/>
  <c r="T469" i="4"/>
  <c r="R469" i="4"/>
  <c r="P469" i="4"/>
  <c r="BI468" i="4"/>
  <c r="BH468" i="4"/>
  <c r="BG468" i="4"/>
  <c r="BF468" i="4"/>
  <c r="T468" i="4"/>
  <c r="R468" i="4"/>
  <c r="P468" i="4"/>
  <c r="BI463" i="4"/>
  <c r="BH463" i="4"/>
  <c r="BG463" i="4"/>
  <c r="BF463" i="4"/>
  <c r="T463" i="4"/>
  <c r="R463" i="4"/>
  <c r="P463" i="4"/>
  <c r="BI462" i="4"/>
  <c r="BH462" i="4"/>
  <c r="BG462" i="4"/>
  <c r="BF462" i="4"/>
  <c r="T462" i="4"/>
  <c r="R462" i="4"/>
  <c r="P462" i="4"/>
  <c r="BI457" i="4"/>
  <c r="BH457" i="4"/>
  <c r="BG457" i="4"/>
  <c r="BF457" i="4"/>
  <c r="T457" i="4"/>
  <c r="R457" i="4"/>
  <c r="P457" i="4"/>
  <c r="BI455" i="4"/>
  <c r="BH455" i="4"/>
  <c r="BG455" i="4"/>
  <c r="BF455" i="4"/>
  <c r="T455" i="4"/>
  <c r="R455" i="4"/>
  <c r="P455" i="4"/>
  <c r="BI448" i="4"/>
  <c r="BH448" i="4"/>
  <c r="BG448" i="4"/>
  <c r="BF448" i="4"/>
  <c r="T448" i="4"/>
  <c r="R448" i="4"/>
  <c r="P448" i="4"/>
  <c r="BI443" i="4"/>
  <c r="BH443" i="4"/>
  <c r="BG443" i="4"/>
  <c r="BF443" i="4"/>
  <c r="T443" i="4"/>
  <c r="R443" i="4"/>
  <c r="P443" i="4"/>
  <c r="BI433" i="4"/>
  <c r="BH433" i="4"/>
  <c r="BG433" i="4"/>
  <c r="BF433" i="4"/>
  <c r="T433" i="4"/>
  <c r="R433" i="4"/>
  <c r="P433" i="4"/>
  <c r="BI424" i="4"/>
  <c r="BH424" i="4"/>
  <c r="BG424" i="4"/>
  <c r="BF424" i="4"/>
  <c r="T424" i="4"/>
  <c r="R424" i="4"/>
  <c r="P424" i="4"/>
  <c r="BI422" i="4"/>
  <c r="BH422" i="4"/>
  <c r="BG422" i="4"/>
  <c r="BF422" i="4"/>
  <c r="T422" i="4"/>
  <c r="R422" i="4"/>
  <c r="P422" i="4"/>
  <c r="BI411" i="4"/>
  <c r="BH411" i="4"/>
  <c r="BG411" i="4"/>
  <c r="BF411" i="4"/>
  <c r="T411" i="4"/>
  <c r="R411" i="4"/>
  <c r="P411" i="4"/>
  <c r="BI409" i="4"/>
  <c r="BH409" i="4"/>
  <c r="BG409" i="4"/>
  <c r="BF409" i="4"/>
  <c r="T409" i="4"/>
  <c r="R409" i="4"/>
  <c r="P409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391" i="4"/>
  <c r="BH391" i="4"/>
  <c r="BG391" i="4"/>
  <c r="BF391" i="4"/>
  <c r="T391" i="4"/>
  <c r="R391" i="4"/>
  <c r="P391" i="4"/>
  <c r="BI385" i="4"/>
  <c r="BH385" i="4"/>
  <c r="BG385" i="4"/>
  <c r="BF385" i="4"/>
  <c r="T385" i="4"/>
  <c r="R385" i="4"/>
  <c r="P385" i="4"/>
  <c r="BI379" i="4"/>
  <c r="BH379" i="4"/>
  <c r="BG379" i="4"/>
  <c r="BF379" i="4"/>
  <c r="T379" i="4"/>
  <c r="R379" i="4"/>
  <c r="P379" i="4"/>
  <c r="BI362" i="4"/>
  <c r="BH362" i="4"/>
  <c r="BG362" i="4"/>
  <c r="BF362" i="4"/>
  <c r="T362" i="4"/>
  <c r="R362" i="4"/>
  <c r="P362" i="4"/>
  <c r="BI346" i="4"/>
  <c r="BH346" i="4"/>
  <c r="BG346" i="4"/>
  <c r="BF346" i="4"/>
  <c r="T346" i="4"/>
  <c r="R346" i="4"/>
  <c r="P346" i="4"/>
  <c r="BI334" i="4"/>
  <c r="BH334" i="4"/>
  <c r="BG334" i="4"/>
  <c r="BF334" i="4"/>
  <c r="T334" i="4"/>
  <c r="R334" i="4"/>
  <c r="P334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2" i="4"/>
  <c r="BH312" i="4"/>
  <c r="BG312" i="4"/>
  <c r="BF312" i="4"/>
  <c r="T312" i="4"/>
  <c r="R312" i="4"/>
  <c r="P312" i="4"/>
  <c r="BI307" i="4"/>
  <c r="BH307" i="4"/>
  <c r="BG307" i="4"/>
  <c r="BF307" i="4"/>
  <c r="T307" i="4"/>
  <c r="R307" i="4"/>
  <c r="P307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5" i="4"/>
  <c r="BH295" i="4"/>
  <c r="BG295" i="4"/>
  <c r="BF295" i="4"/>
  <c r="T295" i="4"/>
  <c r="R295" i="4"/>
  <c r="P295" i="4"/>
  <c r="BI290" i="4"/>
  <c r="BH290" i="4"/>
  <c r="BG290" i="4"/>
  <c r="BF290" i="4"/>
  <c r="T290" i="4"/>
  <c r="R290" i="4"/>
  <c r="P290" i="4"/>
  <c r="BI282" i="4"/>
  <c r="BH282" i="4"/>
  <c r="BG282" i="4"/>
  <c r="BF282" i="4"/>
  <c r="T282" i="4"/>
  <c r="R282" i="4"/>
  <c r="P282" i="4"/>
  <c r="BI278" i="4"/>
  <c r="BH278" i="4"/>
  <c r="BG278" i="4"/>
  <c r="BF278" i="4"/>
  <c r="T278" i="4"/>
  <c r="R278" i="4"/>
  <c r="P278" i="4"/>
  <c r="BI271" i="4"/>
  <c r="BH271" i="4"/>
  <c r="BG271" i="4"/>
  <c r="BF271" i="4"/>
  <c r="T271" i="4"/>
  <c r="R271" i="4"/>
  <c r="P271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1" i="4"/>
  <c r="BH201" i="4"/>
  <c r="BG201" i="4"/>
  <c r="BF201" i="4"/>
  <c r="T201" i="4"/>
  <c r="R201" i="4"/>
  <c r="P201" i="4"/>
  <c r="BI192" i="4"/>
  <c r="BH192" i="4"/>
  <c r="BG192" i="4"/>
  <c r="BF192" i="4"/>
  <c r="T192" i="4"/>
  <c r="R192" i="4"/>
  <c r="P192" i="4"/>
  <c r="BI182" i="4"/>
  <c r="BH182" i="4"/>
  <c r="BG182" i="4"/>
  <c r="BF182" i="4"/>
  <c r="T182" i="4"/>
  <c r="R182" i="4"/>
  <c r="P182" i="4"/>
  <c r="BI177" i="4"/>
  <c r="BH177" i="4"/>
  <c r="BG177" i="4"/>
  <c r="BF177" i="4"/>
  <c r="T177" i="4"/>
  <c r="R177" i="4"/>
  <c r="P177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28" i="4"/>
  <c r="BH128" i="4"/>
  <c r="BG128" i="4"/>
  <c r="BF128" i="4"/>
  <c r="T128" i="4"/>
  <c r="R128" i="4"/>
  <c r="P128" i="4"/>
  <c r="BI123" i="4"/>
  <c r="BH123" i="4"/>
  <c r="BG123" i="4"/>
  <c r="BF123" i="4"/>
  <c r="T123" i="4"/>
  <c r="R123" i="4"/>
  <c r="P123" i="4"/>
  <c r="BI116" i="4"/>
  <c r="BH116" i="4"/>
  <c r="BG116" i="4"/>
  <c r="BF116" i="4"/>
  <c r="T116" i="4"/>
  <c r="R116" i="4"/>
  <c r="P116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J93" i="4"/>
  <c r="F93" i="4"/>
  <c r="F91" i="4"/>
  <c r="E89" i="4"/>
  <c r="J54" i="4"/>
  <c r="F54" i="4"/>
  <c r="F52" i="4"/>
  <c r="E50" i="4"/>
  <c r="J24" i="4"/>
  <c r="E24" i="4"/>
  <c r="J94" i="4"/>
  <c r="J23" i="4"/>
  <c r="J18" i="4"/>
  <c r="E18" i="4"/>
  <c r="F94" i="4"/>
  <c r="J17" i="4"/>
  <c r="J12" i="4"/>
  <c r="J52" i="4" s="1"/>
  <c r="E7" i="4"/>
  <c r="E87" i="4" s="1"/>
  <c r="J37" i="3"/>
  <c r="J36" i="3"/>
  <c r="AY56" i="1"/>
  <c r="J35" i="3"/>
  <c r="AX56" i="1"/>
  <c r="BI658" i="3"/>
  <c r="BH658" i="3"/>
  <c r="BG658" i="3"/>
  <c r="BF658" i="3"/>
  <c r="T658" i="3"/>
  <c r="R658" i="3"/>
  <c r="P658" i="3"/>
  <c r="BI654" i="3"/>
  <c r="BH654" i="3"/>
  <c r="BG654" i="3"/>
  <c r="BF654" i="3"/>
  <c r="T654" i="3"/>
  <c r="R654" i="3"/>
  <c r="P654" i="3"/>
  <c r="BI651" i="3"/>
  <c r="BH651" i="3"/>
  <c r="BG651" i="3"/>
  <c r="BF651" i="3"/>
  <c r="T651" i="3"/>
  <c r="R651" i="3"/>
  <c r="P651" i="3"/>
  <c r="BI649" i="3"/>
  <c r="BH649" i="3"/>
  <c r="BG649" i="3"/>
  <c r="BF649" i="3"/>
  <c r="T649" i="3"/>
  <c r="R649" i="3"/>
  <c r="P649" i="3"/>
  <c r="BI648" i="3"/>
  <c r="BH648" i="3"/>
  <c r="BG648" i="3"/>
  <c r="BF648" i="3"/>
  <c r="T648" i="3"/>
  <c r="R648" i="3"/>
  <c r="P648" i="3"/>
  <c r="BI647" i="3"/>
  <c r="BH647" i="3"/>
  <c r="BG647" i="3"/>
  <c r="BF647" i="3"/>
  <c r="T647" i="3"/>
  <c r="R647" i="3"/>
  <c r="P647" i="3"/>
  <c r="BI646" i="3"/>
  <c r="BH646" i="3"/>
  <c r="BG646" i="3"/>
  <c r="BF646" i="3"/>
  <c r="T646" i="3"/>
  <c r="R646" i="3"/>
  <c r="P646" i="3"/>
  <c r="BI644" i="3"/>
  <c r="BH644" i="3"/>
  <c r="BG644" i="3"/>
  <c r="BF644" i="3"/>
  <c r="T644" i="3"/>
  <c r="R644" i="3"/>
  <c r="P644" i="3"/>
  <c r="BI643" i="3"/>
  <c r="BH643" i="3"/>
  <c r="BG643" i="3"/>
  <c r="BF643" i="3"/>
  <c r="T643" i="3"/>
  <c r="R643" i="3"/>
  <c r="P643" i="3"/>
  <c r="BI642" i="3"/>
  <c r="BH642" i="3"/>
  <c r="BG642" i="3"/>
  <c r="BF642" i="3"/>
  <c r="T642" i="3"/>
  <c r="R642" i="3"/>
  <c r="P642" i="3"/>
  <c r="BI639" i="3"/>
  <c r="BH639" i="3"/>
  <c r="BG639" i="3"/>
  <c r="BF639" i="3"/>
  <c r="T639" i="3"/>
  <c r="R639" i="3"/>
  <c r="P639" i="3"/>
  <c r="BI633" i="3"/>
  <c r="BH633" i="3"/>
  <c r="BG633" i="3"/>
  <c r="BF633" i="3"/>
  <c r="T633" i="3"/>
  <c r="R633" i="3"/>
  <c r="P633" i="3"/>
  <c r="BI631" i="3"/>
  <c r="BH631" i="3"/>
  <c r="BG631" i="3"/>
  <c r="BF631" i="3"/>
  <c r="T631" i="3"/>
  <c r="R631" i="3"/>
  <c r="P631" i="3"/>
  <c r="BI624" i="3"/>
  <c r="BH624" i="3"/>
  <c r="BG624" i="3"/>
  <c r="BF624" i="3"/>
  <c r="T624" i="3"/>
  <c r="R624" i="3"/>
  <c r="P624" i="3"/>
  <c r="BI617" i="3"/>
  <c r="BH617" i="3"/>
  <c r="BG617" i="3"/>
  <c r="BF617" i="3"/>
  <c r="T617" i="3"/>
  <c r="T616" i="3"/>
  <c r="R617" i="3"/>
  <c r="R616" i="3"/>
  <c r="P617" i="3"/>
  <c r="P616" i="3"/>
  <c r="BI614" i="3"/>
  <c r="BH614" i="3"/>
  <c r="BG614" i="3"/>
  <c r="BF614" i="3"/>
  <c r="T614" i="3"/>
  <c r="R614" i="3"/>
  <c r="P614" i="3"/>
  <c r="BI609" i="3"/>
  <c r="BH609" i="3"/>
  <c r="BG609" i="3"/>
  <c r="BF609" i="3"/>
  <c r="T609" i="3"/>
  <c r="R609" i="3"/>
  <c r="P609" i="3"/>
  <c r="BI607" i="3"/>
  <c r="BH607" i="3"/>
  <c r="BG607" i="3"/>
  <c r="BF607" i="3"/>
  <c r="T607" i="3"/>
  <c r="R607" i="3"/>
  <c r="P607" i="3"/>
  <c r="BI602" i="3"/>
  <c r="BH602" i="3"/>
  <c r="BG602" i="3"/>
  <c r="BF602" i="3"/>
  <c r="T602" i="3"/>
  <c r="R602" i="3"/>
  <c r="P602" i="3"/>
  <c r="BI595" i="3"/>
  <c r="BH595" i="3"/>
  <c r="BG595" i="3"/>
  <c r="BF595" i="3"/>
  <c r="T595" i="3"/>
  <c r="R595" i="3"/>
  <c r="P595" i="3"/>
  <c r="BI594" i="3"/>
  <c r="BH594" i="3"/>
  <c r="BG594" i="3"/>
  <c r="BF594" i="3"/>
  <c r="T594" i="3"/>
  <c r="R594" i="3"/>
  <c r="P594" i="3"/>
  <c r="BI589" i="3"/>
  <c r="BH589" i="3"/>
  <c r="BG589" i="3"/>
  <c r="BF589" i="3"/>
  <c r="T589" i="3"/>
  <c r="R589" i="3"/>
  <c r="P589" i="3"/>
  <c r="BI585" i="3"/>
  <c r="BH585" i="3"/>
  <c r="BG585" i="3"/>
  <c r="BF585" i="3"/>
  <c r="T585" i="3"/>
  <c r="R585" i="3"/>
  <c r="P585" i="3"/>
  <c r="BI578" i="3"/>
  <c r="BH578" i="3"/>
  <c r="BG578" i="3"/>
  <c r="BF578" i="3"/>
  <c r="T578" i="3"/>
  <c r="R578" i="3"/>
  <c r="P578" i="3"/>
  <c r="BI571" i="3"/>
  <c r="BH571" i="3"/>
  <c r="BG571" i="3"/>
  <c r="BF571" i="3"/>
  <c r="T571" i="3"/>
  <c r="R571" i="3"/>
  <c r="P571" i="3"/>
  <c r="BI569" i="3"/>
  <c r="BH569" i="3"/>
  <c r="BG569" i="3"/>
  <c r="BF569" i="3"/>
  <c r="T569" i="3"/>
  <c r="R569" i="3"/>
  <c r="P569" i="3"/>
  <c r="BI562" i="3"/>
  <c r="BH562" i="3"/>
  <c r="BG562" i="3"/>
  <c r="BF562" i="3"/>
  <c r="T562" i="3"/>
  <c r="R562" i="3"/>
  <c r="P562" i="3"/>
  <c r="BI555" i="3"/>
  <c r="BH555" i="3"/>
  <c r="BG555" i="3"/>
  <c r="BF555" i="3"/>
  <c r="T555" i="3"/>
  <c r="R555" i="3"/>
  <c r="P555" i="3"/>
  <c r="BI550" i="3"/>
  <c r="BH550" i="3"/>
  <c r="BG550" i="3"/>
  <c r="BF550" i="3"/>
  <c r="T550" i="3"/>
  <c r="R550" i="3"/>
  <c r="P550" i="3"/>
  <c r="BI544" i="3"/>
  <c r="BH544" i="3"/>
  <c r="BG544" i="3"/>
  <c r="BF544" i="3"/>
  <c r="T544" i="3"/>
  <c r="R544" i="3"/>
  <c r="P544" i="3"/>
  <c r="BI541" i="3"/>
  <c r="BH541" i="3"/>
  <c r="BG541" i="3"/>
  <c r="BF541" i="3"/>
  <c r="T541" i="3"/>
  <c r="R541" i="3"/>
  <c r="P541" i="3"/>
  <c r="BI535" i="3"/>
  <c r="BH535" i="3"/>
  <c r="BG535" i="3"/>
  <c r="BF535" i="3"/>
  <c r="T535" i="3"/>
  <c r="R535" i="3"/>
  <c r="P535" i="3"/>
  <c r="BI527" i="3"/>
  <c r="BH527" i="3"/>
  <c r="BG527" i="3"/>
  <c r="BF527" i="3"/>
  <c r="T527" i="3"/>
  <c r="R527" i="3"/>
  <c r="P527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6" i="3"/>
  <c r="BH516" i="3"/>
  <c r="BG516" i="3"/>
  <c r="BF516" i="3"/>
  <c r="T516" i="3"/>
  <c r="R516" i="3"/>
  <c r="P516" i="3"/>
  <c r="BI511" i="3"/>
  <c r="BH511" i="3"/>
  <c r="BG511" i="3"/>
  <c r="BF511" i="3"/>
  <c r="T511" i="3"/>
  <c r="R511" i="3"/>
  <c r="P511" i="3"/>
  <c r="BI506" i="3"/>
  <c r="BH506" i="3"/>
  <c r="BG506" i="3"/>
  <c r="BF506" i="3"/>
  <c r="T506" i="3"/>
  <c r="R506" i="3"/>
  <c r="P506" i="3"/>
  <c r="BI505" i="3"/>
  <c r="BH505" i="3"/>
  <c r="BG505" i="3"/>
  <c r="BF505" i="3"/>
  <c r="T505" i="3"/>
  <c r="R505" i="3"/>
  <c r="P505" i="3"/>
  <c r="BI502" i="3"/>
  <c r="BH502" i="3"/>
  <c r="BG502" i="3"/>
  <c r="BF502" i="3"/>
  <c r="T502" i="3"/>
  <c r="R502" i="3"/>
  <c r="P502" i="3"/>
  <c r="BI500" i="3"/>
  <c r="BH500" i="3"/>
  <c r="BG500" i="3"/>
  <c r="BF500" i="3"/>
  <c r="T500" i="3"/>
  <c r="R500" i="3"/>
  <c r="P500" i="3"/>
  <c r="BI495" i="3"/>
  <c r="BH495" i="3"/>
  <c r="BG495" i="3"/>
  <c r="BF495" i="3"/>
  <c r="T495" i="3"/>
  <c r="R495" i="3"/>
  <c r="P495" i="3"/>
  <c r="BI492" i="3"/>
  <c r="BH492" i="3"/>
  <c r="BG492" i="3"/>
  <c r="BF492" i="3"/>
  <c r="T492" i="3"/>
  <c r="R492" i="3"/>
  <c r="P492" i="3"/>
  <c r="BI486" i="3"/>
  <c r="BH486" i="3"/>
  <c r="BG486" i="3"/>
  <c r="BF486" i="3"/>
  <c r="T486" i="3"/>
  <c r="R486" i="3"/>
  <c r="P486" i="3"/>
  <c r="BI480" i="3"/>
  <c r="BH480" i="3"/>
  <c r="BG480" i="3"/>
  <c r="BF480" i="3"/>
  <c r="T480" i="3"/>
  <c r="R480" i="3"/>
  <c r="P480" i="3"/>
  <c r="BI474" i="3"/>
  <c r="BH474" i="3"/>
  <c r="BG474" i="3"/>
  <c r="BF474" i="3"/>
  <c r="T474" i="3"/>
  <c r="R474" i="3"/>
  <c r="P474" i="3"/>
  <c r="BI468" i="3"/>
  <c r="BH468" i="3"/>
  <c r="BG468" i="3"/>
  <c r="BF468" i="3"/>
  <c r="T468" i="3"/>
  <c r="R468" i="3"/>
  <c r="P468" i="3"/>
  <c r="BI462" i="3"/>
  <c r="BH462" i="3"/>
  <c r="BG462" i="3"/>
  <c r="BF462" i="3"/>
  <c r="T462" i="3"/>
  <c r="R462" i="3"/>
  <c r="P462" i="3"/>
  <c r="BI458" i="3"/>
  <c r="BH458" i="3"/>
  <c r="BG458" i="3"/>
  <c r="BF458" i="3"/>
  <c r="T458" i="3"/>
  <c r="T457" i="3" s="1"/>
  <c r="R458" i="3"/>
  <c r="R457" i="3" s="1"/>
  <c r="P458" i="3"/>
  <c r="P457" i="3" s="1"/>
  <c r="BI455" i="3"/>
  <c r="BH455" i="3"/>
  <c r="BG455" i="3"/>
  <c r="BF455" i="3"/>
  <c r="T455" i="3"/>
  <c r="R455" i="3"/>
  <c r="P455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38" i="3"/>
  <c r="BH438" i="3"/>
  <c r="BG438" i="3"/>
  <c r="BF438" i="3"/>
  <c r="T438" i="3"/>
  <c r="R438" i="3"/>
  <c r="P438" i="3"/>
  <c r="BI431" i="3"/>
  <c r="BH431" i="3"/>
  <c r="BG431" i="3"/>
  <c r="BF431" i="3"/>
  <c r="T431" i="3"/>
  <c r="R431" i="3"/>
  <c r="P431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5" i="3"/>
  <c r="BH415" i="3"/>
  <c r="BG415" i="3"/>
  <c r="BF415" i="3"/>
  <c r="T415" i="3"/>
  <c r="R415" i="3"/>
  <c r="P415" i="3"/>
  <c r="BI410" i="3"/>
  <c r="BH410" i="3"/>
  <c r="BG410" i="3"/>
  <c r="BF410" i="3"/>
  <c r="T410" i="3"/>
  <c r="R410" i="3"/>
  <c r="P410" i="3"/>
  <c r="BI405" i="3"/>
  <c r="BH405" i="3"/>
  <c r="BG405" i="3"/>
  <c r="BF405" i="3"/>
  <c r="T405" i="3"/>
  <c r="R405" i="3"/>
  <c r="P405" i="3"/>
  <c r="BI399" i="3"/>
  <c r="BH399" i="3"/>
  <c r="BG399" i="3"/>
  <c r="BF399" i="3"/>
  <c r="T399" i="3"/>
  <c r="R399" i="3"/>
  <c r="P399" i="3"/>
  <c r="BI393" i="3"/>
  <c r="BH393" i="3"/>
  <c r="BG393" i="3"/>
  <c r="BF393" i="3"/>
  <c r="T393" i="3"/>
  <c r="R393" i="3"/>
  <c r="P393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3" i="3"/>
  <c r="BH373" i="3"/>
  <c r="BG373" i="3"/>
  <c r="BF373" i="3"/>
  <c r="T373" i="3"/>
  <c r="R373" i="3"/>
  <c r="P373" i="3"/>
  <c r="BI365" i="3"/>
  <c r="BH365" i="3"/>
  <c r="BG365" i="3"/>
  <c r="BF365" i="3"/>
  <c r="T365" i="3"/>
  <c r="R365" i="3"/>
  <c r="P365" i="3"/>
  <c r="BI361" i="3"/>
  <c r="BH361" i="3"/>
  <c r="BG361" i="3"/>
  <c r="BF361" i="3"/>
  <c r="T361" i="3"/>
  <c r="R361" i="3"/>
  <c r="P361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18" i="3"/>
  <c r="BH318" i="3"/>
  <c r="BG318" i="3"/>
  <c r="BF318" i="3"/>
  <c r="T318" i="3"/>
  <c r="R318" i="3"/>
  <c r="P318" i="3"/>
  <c r="BI311" i="3"/>
  <c r="BH311" i="3"/>
  <c r="BG311" i="3"/>
  <c r="BF311" i="3"/>
  <c r="T311" i="3"/>
  <c r="R311" i="3"/>
  <c r="P311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294" i="3"/>
  <c r="BH294" i="3"/>
  <c r="BG294" i="3"/>
  <c r="BF294" i="3"/>
  <c r="T294" i="3"/>
  <c r="R294" i="3"/>
  <c r="P294" i="3"/>
  <c r="BI287" i="3"/>
  <c r="BH287" i="3"/>
  <c r="BG287" i="3"/>
  <c r="BF287" i="3"/>
  <c r="T287" i="3"/>
  <c r="R287" i="3"/>
  <c r="P287" i="3"/>
  <c r="BI280" i="3"/>
  <c r="BH280" i="3"/>
  <c r="BG280" i="3"/>
  <c r="BF280" i="3"/>
  <c r="T280" i="3"/>
  <c r="R280" i="3"/>
  <c r="P280" i="3"/>
  <c r="BI274" i="3"/>
  <c r="BH274" i="3"/>
  <c r="BG274" i="3"/>
  <c r="BF274" i="3"/>
  <c r="T274" i="3"/>
  <c r="R274" i="3"/>
  <c r="P274" i="3"/>
  <c r="BI268" i="3"/>
  <c r="BH268" i="3"/>
  <c r="BG268" i="3"/>
  <c r="BF268" i="3"/>
  <c r="T268" i="3"/>
  <c r="R268" i="3"/>
  <c r="P268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18" i="3"/>
  <c r="BH218" i="3"/>
  <c r="BG218" i="3"/>
  <c r="BF218" i="3"/>
  <c r="T218" i="3"/>
  <c r="R218" i="3"/>
  <c r="P218" i="3"/>
  <c r="BI212" i="3"/>
  <c r="BH212" i="3"/>
  <c r="BG212" i="3"/>
  <c r="BF212" i="3"/>
  <c r="T212" i="3"/>
  <c r="R212" i="3"/>
  <c r="P212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103" i="3"/>
  <c r="BH103" i="3"/>
  <c r="BG103" i="3"/>
  <c r="BF103" i="3"/>
  <c r="T103" i="3"/>
  <c r="R103" i="3"/>
  <c r="P103" i="3"/>
  <c r="J96" i="3"/>
  <c r="F96" i="3"/>
  <c r="F94" i="3"/>
  <c r="E92" i="3"/>
  <c r="J54" i="3"/>
  <c r="F54" i="3"/>
  <c r="F52" i="3"/>
  <c r="E50" i="3"/>
  <c r="J24" i="3"/>
  <c r="E24" i="3"/>
  <c r="J97" i="3" s="1"/>
  <c r="J23" i="3"/>
  <c r="J18" i="3"/>
  <c r="E18" i="3"/>
  <c r="F55" i="3" s="1"/>
  <c r="J17" i="3"/>
  <c r="J12" i="3"/>
  <c r="J94" i="3"/>
  <c r="E7" i="3"/>
  <c r="E90" i="3"/>
  <c r="J37" i="2"/>
  <c r="J36" i="2"/>
  <c r="AY55" i="1" s="1"/>
  <c r="J35" i="2"/>
  <c r="AX55" i="1" s="1"/>
  <c r="BI2371" i="2"/>
  <c r="BH2371" i="2"/>
  <c r="BG2371" i="2"/>
  <c r="BF2371" i="2"/>
  <c r="T2371" i="2"/>
  <c r="R2371" i="2"/>
  <c r="P2371" i="2"/>
  <c r="BI2369" i="2"/>
  <c r="BH2369" i="2"/>
  <c r="BG2369" i="2"/>
  <c r="BF2369" i="2"/>
  <c r="T2369" i="2"/>
  <c r="R2369" i="2"/>
  <c r="P2369" i="2"/>
  <c r="BI2361" i="2"/>
  <c r="BH2361" i="2"/>
  <c r="BG2361" i="2"/>
  <c r="BF2361" i="2"/>
  <c r="T2361" i="2"/>
  <c r="R2361" i="2"/>
  <c r="P2361" i="2"/>
  <c r="BI2354" i="2"/>
  <c r="BH2354" i="2"/>
  <c r="BG2354" i="2"/>
  <c r="BF2354" i="2"/>
  <c r="T2354" i="2"/>
  <c r="R2354" i="2"/>
  <c r="P2354" i="2"/>
  <c r="BI2351" i="2"/>
  <c r="BH2351" i="2"/>
  <c r="BG2351" i="2"/>
  <c r="BF2351" i="2"/>
  <c r="T2351" i="2"/>
  <c r="R2351" i="2"/>
  <c r="P2351" i="2"/>
  <c r="BI2345" i="2"/>
  <c r="BH2345" i="2"/>
  <c r="BG2345" i="2"/>
  <c r="BF2345" i="2"/>
  <c r="T2345" i="2"/>
  <c r="R2345" i="2"/>
  <c r="P2345" i="2"/>
  <c r="BI2339" i="2"/>
  <c r="BH2339" i="2"/>
  <c r="BG2339" i="2"/>
  <c r="BF2339" i="2"/>
  <c r="T2339" i="2"/>
  <c r="R2339" i="2"/>
  <c r="P2339" i="2"/>
  <c r="BI2338" i="2"/>
  <c r="BH2338" i="2"/>
  <c r="BG2338" i="2"/>
  <c r="BF2338" i="2"/>
  <c r="T2338" i="2"/>
  <c r="R2338" i="2"/>
  <c r="P2338" i="2"/>
  <c r="BI2333" i="2"/>
  <c r="BH2333" i="2"/>
  <c r="BG2333" i="2"/>
  <c r="BF2333" i="2"/>
  <c r="T2333" i="2"/>
  <c r="R2333" i="2"/>
  <c r="P2333" i="2"/>
  <c r="BI2328" i="2"/>
  <c r="BH2328" i="2"/>
  <c r="BG2328" i="2"/>
  <c r="BF2328" i="2"/>
  <c r="T2328" i="2"/>
  <c r="R2328" i="2"/>
  <c r="P2328" i="2"/>
  <c r="BI2323" i="2"/>
  <c r="BH2323" i="2"/>
  <c r="BG2323" i="2"/>
  <c r="BF2323" i="2"/>
  <c r="T2323" i="2"/>
  <c r="R2323" i="2"/>
  <c r="P2323" i="2"/>
  <c r="BI2316" i="2"/>
  <c r="BH2316" i="2"/>
  <c r="BG2316" i="2"/>
  <c r="BF2316" i="2"/>
  <c r="T2316" i="2"/>
  <c r="R2316" i="2"/>
  <c r="P2316" i="2"/>
  <c r="BI2307" i="2"/>
  <c r="BH2307" i="2"/>
  <c r="BG2307" i="2"/>
  <c r="BF2307" i="2"/>
  <c r="T2307" i="2"/>
  <c r="R2307" i="2"/>
  <c r="P2307" i="2"/>
  <c r="BI2303" i="2"/>
  <c r="BH2303" i="2"/>
  <c r="BG2303" i="2"/>
  <c r="BF2303" i="2"/>
  <c r="T2303" i="2"/>
  <c r="R2303" i="2"/>
  <c r="P2303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0" i="2"/>
  <c r="BH2280" i="2"/>
  <c r="BG2280" i="2"/>
  <c r="BF2280" i="2"/>
  <c r="T2280" i="2"/>
  <c r="R2280" i="2"/>
  <c r="P2280" i="2"/>
  <c r="BI2271" i="2"/>
  <c r="BH2271" i="2"/>
  <c r="BG2271" i="2"/>
  <c r="BF2271" i="2"/>
  <c r="T2271" i="2"/>
  <c r="R2271" i="2"/>
  <c r="P2271" i="2"/>
  <c r="BI2245" i="2"/>
  <c r="BH2245" i="2"/>
  <c r="BG2245" i="2"/>
  <c r="BF2245" i="2"/>
  <c r="T2245" i="2"/>
  <c r="R2245" i="2"/>
  <c r="P2245" i="2"/>
  <c r="BI2243" i="2"/>
  <c r="BH2243" i="2"/>
  <c r="BG2243" i="2"/>
  <c r="BF2243" i="2"/>
  <c r="T2243" i="2"/>
  <c r="R2243" i="2"/>
  <c r="P2243" i="2"/>
  <c r="BI2235" i="2"/>
  <c r="BH2235" i="2"/>
  <c r="BG2235" i="2"/>
  <c r="BF2235" i="2"/>
  <c r="T2235" i="2"/>
  <c r="R2235" i="2"/>
  <c r="P2235" i="2"/>
  <c r="BI2233" i="2"/>
  <c r="BH2233" i="2"/>
  <c r="BG2233" i="2"/>
  <c r="BF2233" i="2"/>
  <c r="T2233" i="2"/>
  <c r="R2233" i="2"/>
  <c r="P2233" i="2"/>
  <c r="BI2225" i="2"/>
  <c r="BH2225" i="2"/>
  <c r="BG2225" i="2"/>
  <c r="BF2225" i="2"/>
  <c r="T2225" i="2"/>
  <c r="R2225" i="2"/>
  <c r="P2225" i="2"/>
  <c r="BI2211" i="2"/>
  <c r="BH2211" i="2"/>
  <c r="BG2211" i="2"/>
  <c r="BF2211" i="2"/>
  <c r="T2211" i="2"/>
  <c r="R2211" i="2"/>
  <c r="P2211" i="2"/>
  <c r="BI2205" i="2"/>
  <c r="BH2205" i="2"/>
  <c r="BG2205" i="2"/>
  <c r="BF2205" i="2"/>
  <c r="T2205" i="2"/>
  <c r="R2205" i="2"/>
  <c r="P2205" i="2"/>
  <c r="BI2189" i="2"/>
  <c r="BH2189" i="2"/>
  <c r="BG2189" i="2"/>
  <c r="BF2189" i="2"/>
  <c r="T2189" i="2"/>
  <c r="R2189" i="2"/>
  <c r="P2189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52" i="2"/>
  <c r="BH2152" i="2"/>
  <c r="BG2152" i="2"/>
  <c r="BF2152" i="2"/>
  <c r="T2152" i="2"/>
  <c r="R2152" i="2"/>
  <c r="P2152" i="2"/>
  <c r="BI2149" i="2"/>
  <c r="BH2149" i="2"/>
  <c r="BG2149" i="2"/>
  <c r="BF2149" i="2"/>
  <c r="T2149" i="2"/>
  <c r="R2149" i="2"/>
  <c r="P2149" i="2"/>
  <c r="BI2148" i="2"/>
  <c r="BH2148" i="2"/>
  <c r="BG2148" i="2"/>
  <c r="BF2148" i="2"/>
  <c r="T2148" i="2"/>
  <c r="R2148" i="2"/>
  <c r="P2148" i="2"/>
  <c r="BI2136" i="2"/>
  <c r="BH2136" i="2"/>
  <c r="BG2136" i="2"/>
  <c r="BF2136" i="2"/>
  <c r="T2136" i="2"/>
  <c r="R2136" i="2"/>
  <c r="P2136" i="2"/>
  <c r="BI2129" i="2"/>
  <c r="BH2129" i="2"/>
  <c r="BG2129" i="2"/>
  <c r="BF2129" i="2"/>
  <c r="T2129" i="2"/>
  <c r="R2129" i="2"/>
  <c r="P2129" i="2"/>
  <c r="BI2127" i="2"/>
  <c r="BH2127" i="2"/>
  <c r="BG2127" i="2"/>
  <c r="BF2127" i="2"/>
  <c r="T2127" i="2"/>
  <c r="R2127" i="2"/>
  <c r="P2127" i="2"/>
  <c r="BI2100" i="2"/>
  <c r="BH2100" i="2"/>
  <c r="BG2100" i="2"/>
  <c r="BF2100" i="2"/>
  <c r="T2100" i="2"/>
  <c r="R2100" i="2"/>
  <c r="P2100" i="2"/>
  <c r="BI2097" i="2"/>
  <c r="BH2097" i="2"/>
  <c r="BG2097" i="2"/>
  <c r="BF2097" i="2"/>
  <c r="T2097" i="2"/>
  <c r="R2097" i="2"/>
  <c r="P2097" i="2"/>
  <c r="BI2092" i="2"/>
  <c r="BH2092" i="2"/>
  <c r="BG2092" i="2"/>
  <c r="BF2092" i="2"/>
  <c r="T2092" i="2"/>
  <c r="R2092" i="2"/>
  <c r="P2092" i="2"/>
  <c r="BI2085" i="2"/>
  <c r="BH2085" i="2"/>
  <c r="BG2085" i="2"/>
  <c r="BF2085" i="2"/>
  <c r="T2085" i="2"/>
  <c r="R2085" i="2"/>
  <c r="P2085" i="2"/>
  <c r="BI2080" i="2"/>
  <c r="BH2080" i="2"/>
  <c r="BG2080" i="2"/>
  <c r="BF2080" i="2"/>
  <c r="T2080" i="2"/>
  <c r="R2080" i="2"/>
  <c r="P2080" i="2"/>
  <c r="BI2075" i="2"/>
  <c r="BH2075" i="2"/>
  <c r="BG2075" i="2"/>
  <c r="BF2075" i="2"/>
  <c r="T2075" i="2"/>
  <c r="R2075" i="2"/>
  <c r="P2075" i="2"/>
  <c r="BI2070" i="2"/>
  <c r="BH2070" i="2"/>
  <c r="BG2070" i="2"/>
  <c r="BF2070" i="2"/>
  <c r="T2070" i="2"/>
  <c r="R2070" i="2"/>
  <c r="P2070" i="2"/>
  <c r="BI2063" i="2"/>
  <c r="BH2063" i="2"/>
  <c r="BG2063" i="2"/>
  <c r="BF2063" i="2"/>
  <c r="T2063" i="2"/>
  <c r="R2063" i="2"/>
  <c r="P2063" i="2"/>
  <c r="BI2056" i="2"/>
  <c r="BH2056" i="2"/>
  <c r="BG2056" i="2"/>
  <c r="BF2056" i="2"/>
  <c r="T2056" i="2"/>
  <c r="R2056" i="2"/>
  <c r="P2056" i="2"/>
  <c r="BI2051" i="2"/>
  <c r="BH2051" i="2"/>
  <c r="BG2051" i="2"/>
  <c r="BF2051" i="2"/>
  <c r="T2051" i="2"/>
  <c r="R2051" i="2"/>
  <c r="P2051" i="2"/>
  <c r="BI2038" i="2"/>
  <c r="BH2038" i="2"/>
  <c r="BG2038" i="2"/>
  <c r="BF2038" i="2"/>
  <c r="T2038" i="2"/>
  <c r="R2038" i="2"/>
  <c r="P2038" i="2"/>
  <c r="BI2029" i="2"/>
  <c r="BH2029" i="2"/>
  <c r="BG2029" i="2"/>
  <c r="BF2029" i="2"/>
  <c r="T2029" i="2"/>
  <c r="R2029" i="2"/>
  <c r="P2029" i="2"/>
  <c r="BI2022" i="2"/>
  <c r="BH2022" i="2"/>
  <c r="BG2022" i="2"/>
  <c r="BF2022" i="2"/>
  <c r="T2022" i="2"/>
  <c r="R2022" i="2"/>
  <c r="P2022" i="2"/>
  <c r="BI2014" i="2"/>
  <c r="BH2014" i="2"/>
  <c r="BG2014" i="2"/>
  <c r="BF2014" i="2"/>
  <c r="T2014" i="2"/>
  <c r="R2014" i="2"/>
  <c r="P2014" i="2"/>
  <c r="BI2005" i="2"/>
  <c r="BH2005" i="2"/>
  <c r="BG2005" i="2"/>
  <c r="BF2005" i="2"/>
  <c r="T2005" i="2"/>
  <c r="R2005" i="2"/>
  <c r="P2005" i="2"/>
  <c r="BI1999" i="2"/>
  <c r="BH1999" i="2"/>
  <c r="BG1999" i="2"/>
  <c r="BF1999" i="2"/>
  <c r="T1999" i="2"/>
  <c r="R1999" i="2"/>
  <c r="P1999" i="2"/>
  <c r="BI1997" i="2"/>
  <c r="BH1997" i="2"/>
  <c r="BG1997" i="2"/>
  <c r="BF1997" i="2"/>
  <c r="T1997" i="2"/>
  <c r="R1997" i="2"/>
  <c r="P1997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77" i="2"/>
  <c r="BH1977" i="2"/>
  <c r="BG1977" i="2"/>
  <c r="BF1977" i="2"/>
  <c r="T1977" i="2"/>
  <c r="R1977" i="2"/>
  <c r="P1977" i="2"/>
  <c r="BI1975" i="2"/>
  <c r="BH1975" i="2"/>
  <c r="BG1975" i="2"/>
  <c r="BF1975" i="2"/>
  <c r="T1975" i="2"/>
  <c r="R1975" i="2"/>
  <c r="P1975" i="2"/>
  <c r="BI1970" i="2"/>
  <c r="BH1970" i="2"/>
  <c r="BG1970" i="2"/>
  <c r="BF1970" i="2"/>
  <c r="T1970" i="2"/>
  <c r="R1970" i="2"/>
  <c r="P1970" i="2"/>
  <c r="BI1963" i="2"/>
  <c r="BH1963" i="2"/>
  <c r="BG1963" i="2"/>
  <c r="BF1963" i="2"/>
  <c r="T1963" i="2"/>
  <c r="R1963" i="2"/>
  <c r="P1963" i="2"/>
  <c r="BI1960" i="2"/>
  <c r="BH1960" i="2"/>
  <c r="BG1960" i="2"/>
  <c r="BF1960" i="2"/>
  <c r="T1960" i="2"/>
  <c r="R1960" i="2"/>
  <c r="P1960" i="2"/>
  <c r="BI1959" i="2"/>
  <c r="BH1959" i="2"/>
  <c r="BG1959" i="2"/>
  <c r="BF1959" i="2"/>
  <c r="T1959" i="2"/>
  <c r="R1959" i="2"/>
  <c r="P1959" i="2"/>
  <c r="BI1954" i="2"/>
  <c r="BH1954" i="2"/>
  <c r="BG1954" i="2"/>
  <c r="BF1954" i="2"/>
  <c r="T1954" i="2"/>
  <c r="R1954" i="2"/>
  <c r="P1954" i="2"/>
  <c r="BI1953" i="2"/>
  <c r="BH1953" i="2"/>
  <c r="BG1953" i="2"/>
  <c r="BF1953" i="2"/>
  <c r="T1953" i="2"/>
  <c r="R1953" i="2"/>
  <c r="P1953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1" i="2"/>
  <c r="BH1941" i="2"/>
  <c r="BG1941" i="2"/>
  <c r="BF1941" i="2"/>
  <c r="T1941" i="2"/>
  <c r="R1941" i="2"/>
  <c r="P1941" i="2"/>
  <c r="BI1940" i="2"/>
  <c r="BH1940" i="2"/>
  <c r="BG1940" i="2"/>
  <c r="BF1940" i="2"/>
  <c r="T1940" i="2"/>
  <c r="R1940" i="2"/>
  <c r="P1940" i="2"/>
  <c r="BI1935" i="2"/>
  <c r="BH1935" i="2"/>
  <c r="BG1935" i="2"/>
  <c r="BF1935" i="2"/>
  <c r="T1935" i="2"/>
  <c r="R1935" i="2"/>
  <c r="P1935" i="2"/>
  <c r="BI1930" i="2"/>
  <c r="BH1930" i="2"/>
  <c r="BG1930" i="2"/>
  <c r="BF1930" i="2"/>
  <c r="T1930" i="2"/>
  <c r="R1930" i="2"/>
  <c r="P1930" i="2"/>
  <c r="BI1929" i="2"/>
  <c r="BH1929" i="2"/>
  <c r="BG1929" i="2"/>
  <c r="BF1929" i="2"/>
  <c r="T1929" i="2"/>
  <c r="R1929" i="2"/>
  <c r="P1929" i="2"/>
  <c r="BI1924" i="2"/>
  <c r="BH1924" i="2"/>
  <c r="BG1924" i="2"/>
  <c r="BF1924" i="2"/>
  <c r="T1924" i="2"/>
  <c r="R1924" i="2"/>
  <c r="P1924" i="2"/>
  <c r="BI1923" i="2"/>
  <c r="BH1923" i="2"/>
  <c r="BG1923" i="2"/>
  <c r="BF1923" i="2"/>
  <c r="T1923" i="2"/>
  <c r="R1923" i="2"/>
  <c r="P1923" i="2"/>
  <c r="BI1922" i="2"/>
  <c r="BH1922" i="2"/>
  <c r="BG1922" i="2"/>
  <c r="BF1922" i="2"/>
  <c r="T1922" i="2"/>
  <c r="R1922" i="2"/>
  <c r="P1922" i="2"/>
  <c r="BI1921" i="2"/>
  <c r="BH1921" i="2"/>
  <c r="BG1921" i="2"/>
  <c r="BF1921" i="2"/>
  <c r="T1921" i="2"/>
  <c r="R1921" i="2"/>
  <c r="P1921" i="2"/>
  <c r="BI1918" i="2"/>
  <c r="BH1918" i="2"/>
  <c r="BG1918" i="2"/>
  <c r="BF1918" i="2"/>
  <c r="T1918" i="2"/>
  <c r="R1918" i="2"/>
  <c r="P1918" i="2"/>
  <c r="BI1911" i="2"/>
  <c r="BH1911" i="2"/>
  <c r="BG1911" i="2"/>
  <c r="BF1911" i="2"/>
  <c r="T1911" i="2"/>
  <c r="R1911" i="2"/>
  <c r="P1911" i="2"/>
  <c r="BI1909" i="2"/>
  <c r="BH1909" i="2"/>
  <c r="BG1909" i="2"/>
  <c r="BF1909" i="2"/>
  <c r="T1909" i="2"/>
  <c r="R1909" i="2"/>
  <c r="P1909" i="2"/>
  <c r="BI1905" i="2"/>
  <c r="BH1905" i="2"/>
  <c r="BG1905" i="2"/>
  <c r="BF1905" i="2"/>
  <c r="T1905" i="2"/>
  <c r="R1905" i="2"/>
  <c r="P1905" i="2"/>
  <c r="BI1901" i="2"/>
  <c r="BH1901" i="2"/>
  <c r="BG1901" i="2"/>
  <c r="BF1901" i="2"/>
  <c r="T1901" i="2"/>
  <c r="R1901" i="2"/>
  <c r="P1901" i="2"/>
  <c r="BI1893" i="2"/>
  <c r="BH1893" i="2"/>
  <c r="BG1893" i="2"/>
  <c r="BF1893" i="2"/>
  <c r="T1893" i="2"/>
  <c r="R1893" i="2"/>
  <c r="P1893" i="2"/>
  <c r="BI1883" i="2"/>
  <c r="BH1883" i="2"/>
  <c r="BG1883" i="2"/>
  <c r="BF1883" i="2"/>
  <c r="T1883" i="2"/>
  <c r="R1883" i="2"/>
  <c r="P1883" i="2"/>
  <c r="BI1875" i="2"/>
  <c r="BH1875" i="2"/>
  <c r="BG1875" i="2"/>
  <c r="BF1875" i="2"/>
  <c r="T1875" i="2"/>
  <c r="R1875" i="2"/>
  <c r="P1875" i="2"/>
  <c r="BI1874" i="2"/>
  <c r="BH1874" i="2"/>
  <c r="BG1874" i="2"/>
  <c r="BF1874" i="2"/>
  <c r="T1874" i="2"/>
  <c r="R1874" i="2"/>
  <c r="P1874" i="2"/>
  <c r="BI1869" i="2"/>
  <c r="BH1869" i="2"/>
  <c r="BG1869" i="2"/>
  <c r="BF1869" i="2"/>
  <c r="T1869" i="2"/>
  <c r="R1869" i="2"/>
  <c r="P1869" i="2"/>
  <c r="BI1868" i="2"/>
  <c r="BH1868" i="2"/>
  <c r="BG1868" i="2"/>
  <c r="BF1868" i="2"/>
  <c r="T1868" i="2"/>
  <c r="R1868" i="2"/>
  <c r="P1868" i="2"/>
  <c r="BI1867" i="2"/>
  <c r="BH1867" i="2"/>
  <c r="BG1867" i="2"/>
  <c r="BF1867" i="2"/>
  <c r="T1867" i="2"/>
  <c r="R1867" i="2"/>
  <c r="P1867" i="2"/>
  <c r="BI1860" i="2"/>
  <c r="BH1860" i="2"/>
  <c r="BG1860" i="2"/>
  <c r="BF1860" i="2"/>
  <c r="T1860" i="2"/>
  <c r="R1860" i="2"/>
  <c r="P1860" i="2"/>
  <c r="BI1859" i="2"/>
  <c r="BH1859" i="2"/>
  <c r="BG1859" i="2"/>
  <c r="BF1859" i="2"/>
  <c r="T1859" i="2"/>
  <c r="R1859" i="2"/>
  <c r="P1859" i="2"/>
  <c r="BI1840" i="2"/>
  <c r="BH1840" i="2"/>
  <c r="BG1840" i="2"/>
  <c r="BF1840" i="2"/>
  <c r="T1840" i="2"/>
  <c r="R1840" i="2"/>
  <c r="P1840" i="2"/>
  <c r="BI1837" i="2"/>
  <c r="BH1837" i="2"/>
  <c r="BG1837" i="2"/>
  <c r="BF1837" i="2"/>
  <c r="T1837" i="2"/>
  <c r="R1837" i="2"/>
  <c r="P1837" i="2"/>
  <c r="BI1832" i="2"/>
  <c r="BH1832" i="2"/>
  <c r="BG1832" i="2"/>
  <c r="BF1832" i="2"/>
  <c r="T1832" i="2"/>
  <c r="R1832" i="2"/>
  <c r="P1832" i="2"/>
  <c r="BI1830" i="2"/>
  <c r="BH1830" i="2"/>
  <c r="BG1830" i="2"/>
  <c r="BF1830" i="2"/>
  <c r="T1830" i="2"/>
  <c r="R1830" i="2"/>
  <c r="P1830" i="2"/>
  <c r="BI1828" i="2"/>
  <c r="BH1828" i="2"/>
  <c r="BG1828" i="2"/>
  <c r="BF1828" i="2"/>
  <c r="T1828" i="2"/>
  <c r="R1828" i="2"/>
  <c r="P1828" i="2"/>
  <c r="BI1823" i="2"/>
  <c r="BH1823" i="2"/>
  <c r="BG1823" i="2"/>
  <c r="BF1823" i="2"/>
  <c r="T1823" i="2"/>
  <c r="R1823" i="2"/>
  <c r="P1823" i="2"/>
  <c r="BI1820" i="2"/>
  <c r="BH1820" i="2"/>
  <c r="BG1820" i="2"/>
  <c r="BF1820" i="2"/>
  <c r="T1820" i="2"/>
  <c r="R1820" i="2"/>
  <c r="P1820" i="2"/>
  <c r="BI1811" i="2"/>
  <c r="BH1811" i="2"/>
  <c r="BG1811" i="2"/>
  <c r="BF1811" i="2"/>
  <c r="T1811" i="2"/>
  <c r="R1811" i="2"/>
  <c r="P1811" i="2"/>
  <c r="BI1805" i="2"/>
  <c r="BH1805" i="2"/>
  <c r="BG1805" i="2"/>
  <c r="BF1805" i="2"/>
  <c r="T1805" i="2"/>
  <c r="R1805" i="2"/>
  <c r="P1805" i="2"/>
  <c r="BI1793" i="2"/>
  <c r="BH1793" i="2"/>
  <c r="BG1793" i="2"/>
  <c r="BF1793" i="2"/>
  <c r="T1793" i="2"/>
  <c r="R1793" i="2"/>
  <c r="P1793" i="2"/>
  <c r="BI1786" i="2"/>
  <c r="BH1786" i="2"/>
  <c r="BG1786" i="2"/>
  <c r="BF1786" i="2"/>
  <c r="T1786" i="2"/>
  <c r="R1786" i="2"/>
  <c r="P1786" i="2"/>
  <c r="BI1781" i="2"/>
  <c r="BH1781" i="2"/>
  <c r="BG1781" i="2"/>
  <c r="BF1781" i="2"/>
  <c r="T1781" i="2"/>
  <c r="R1781" i="2"/>
  <c r="P1781" i="2"/>
  <c r="BI1772" i="2"/>
  <c r="BH1772" i="2"/>
  <c r="BG1772" i="2"/>
  <c r="BF1772" i="2"/>
  <c r="T1772" i="2"/>
  <c r="R1772" i="2"/>
  <c r="P1772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0" i="2"/>
  <c r="BH1760" i="2"/>
  <c r="BG1760" i="2"/>
  <c r="BF1760" i="2"/>
  <c r="T1760" i="2"/>
  <c r="R1760" i="2"/>
  <c r="P1760" i="2"/>
  <c r="BI1756" i="2"/>
  <c r="BH1756" i="2"/>
  <c r="BG1756" i="2"/>
  <c r="BF1756" i="2"/>
  <c r="T1756" i="2"/>
  <c r="R1756" i="2"/>
  <c r="P1756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38" i="2"/>
  <c r="BH1738" i="2"/>
  <c r="BG1738" i="2"/>
  <c r="BF1738" i="2"/>
  <c r="T1738" i="2"/>
  <c r="R1738" i="2"/>
  <c r="P1738" i="2"/>
  <c r="BI1730" i="2"/>
  <c r="BH1730" i="2"/>
  <c r="BG1730" i="2"/>
  <c r="BF1730" i="2"/>
  <c r="T1730" i="2"/>
  <c r="R1730" i="2"/>
  <c r="P1730" i="2"/>
  <c r="BI1726" i="2"/>
  <c r="BH1726" i="2"/>
  <c r="BG1726" i="2"/>
  <c r="BF1726" i="2"/>
  <c r="T1726" i="2"/>
  <c r="R1726" i="2"/>
  <c r="P1726" i="2"/>
  <c r="BI1718" i="2"/>
  <c r="BH1718" i="2"/>
  <c r="BG1718" i="2"/>
  <c r="BF1718" i="2"/>
  <c r="T1718" i="2"/>
  <c r="R1718" i="2"/>
  <c r="P1718" i="2"/>
  <c r="BI1710" i="2"/>
  <c r="BH1710" i="2"/>
  <c r="BG1710" i="2"/>
  <c r="BF1710" i="2"/>
  <c r="T1710" i="2"/>
  <c r="R1710" i="2"/>
  <c r="P1710" i="2"/>
  <c r="BI1705" i="2"/>
  <c r="BH1705" i="2"/>
  <c r="BG1705" i="2"/>
  <c r="BF1705" i="2"/>
  <c r="T1705" i="2"/>
  <c r="R1705" i="2"/>
  <c r="P1705" i="2"/>
  <c r="BI1699" i="2"/>
  <c r="BH1699" i="2"/>
  <c r="BG1699" i="2"/>
  <c r="BF1699" i="2"/>
  <c r="T1699" i="2"/>
  <c r="R1699" i="2"/>
  <c r="P1699" i="2"/>
  <c r="BI1694" i="2"/>
  <c r="BH1694" i="2"/>
  <c r="BG1694" i="2"/>
  <c r="BF1694" i="2"/>
  <c r="T1694" i="2"/>
  <c r="R1694" i="2"/>
  <c r="P1694" i="2"/>
  <c r="BI1682" i="2"/>
  <c r="BH1682" i="2"/>
  <c r="BG1682" i="2"/>
  <c r="BF1682" i="2"/>
  <c r="T1682" i="2"/>
  <c r="R1682" i="2"/>
  <c r="P1682" i="2"/>
  <c r="BI1674" i="2"/>
  <c r="BH1674" i="2"/>
  <c r="BG1674" i="2"/>
  <c r="BF1674" i="2"/>
  <c r="T1674" i="2"/>
  <c r="R1674" i="2"/>
  <c r="P1674" i="2"/>
  <c r="BI1663" i="2"/>
  <c r="BH1663" i="2"/>
  <c r="BG1663" i="2"/>
  <c r="BF1663" i="2"/>
  <c r="T1663" i="2"/>
  <c r="R1663" i="2"/>
  <c r="P1663" i="2"/>
  <c r="BI1658" i="2"/>
  <c r="BH1658" i="2"/>
  <c r="BG1658" i="2"/>
  <c r="BF1658" i="2"/>
  <c r="T1658" i="2"/>
  <c r="R1658" i="2"/>
  <c r="P1658" i="2"/>
  <c r="BI1653" i="2"/>
  <c r="BH1653" i="2"/>
  <c r="BG1653" i="2"/>
  <c r="BF1653" i="2"/>
  <c r="T1653" i="2"/>
  <c r="R1653" i="2"/>
  <c r="P1653" i="2"/>
  <c r="BI1648" i="2"/>
  <c r="BH1648" i="2"/>
  <c r="BG1648" i="2"/>
  <c r="BF1648" i="2"/>
  <c r="T1648" i="2"/>
  <c r="R1648" i="2"/>
  <c r="P1648" i="2"/>
  <c r="BI1647" i="2"/>
  <c r="BH1647" i="2"/>
  <c r="BG1647" i="2"/>
  <c r="BF1647" i="2"/>
  <c r="T1647" i="2"/>
  <c r="R1647" i="2"/>
  <c r="P1647" i="2"/>
  <c r="BI1638" i="2"/>
  <c r="BH1638" i="2"/>
  <c r="BG1638" i="2"/>
  <c r="BF1638" i="2"/>
  <c r="T1638" i="2"/>
  <c r="R1638" i="2"/>
  <c r="P1638" i="2"/>
  <c r="BI1630" i="2"/>
  <c r="BH1630" i="2"/>
  <c r="BG1630" i="2"/>
  <c r="BF1630" i="2"/>
  <c r="T1630" i="2"/>
  <c r="R1630" i="2"/>
  <c r="P1630" i="2"/>
  <c r="BI1627" i="2"/>
  <c r="BH1627" i="2"/>
  <c r="BG1627" i="2"/>
  <c r="BF1627" i="2"/>
  <c r="T1627" i="2"/>
  <c r="R1627" i="2"/>
  <c r="P1627" i="2"/>
  <c r="BI1626" i="2"/>
  <c r="BH1626" i="2"/>
  <c r="BG1626" i="2"/>
  <c r="BF1626" i="2"/>
  <c r="T1626" i="2"/>
  <c r="R1626" i="2"/>
  <c r="P1626" i="2"/>
  <c r="BI1620" i="2"/>
  <c r="BH1620" i="2"/>
  <c r="BG1620" i="2"/>
  <c r="BF1620" i="2"/>
  <c r="T1620" i="2"/>
  <c r="R1620" i="2"/>
  <c r="P1620" i="2"/>
  <c r="BI1613" i="2"/>
  <c r="BH1613" i="2"/>
  <c r="BG1613" i="2"/>
  <c r="BF1613" i="2"/>
  <c r="T1613" i="2"/>
  <c r="R1613" i="2"/>
  <c r="P1613" i="2"/>
  <c r="BI1610" i="2"/>
  <c r="BH1610" i="2"/>
  <c r="BG1610" i="2"/>
  <c r="BF1610" i="2"/>
  <c r="T1610" i="2"/>
  <c r="R1610" i="2"/>
  <c r="P1610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1" i="2"/>
  <c r="BH1591" i="2"/>
  <c r="BG1591" i="2"/>
  <c r="BF1591" i="2"/>
  <c r="T1591" i="2"/>
  <c r="R1591" i="2"/>
  <c r="P1591" i="2"/>
  <c r="BI1588" i="2"/>
  <c r="BH1588" i="2"/>
  <c r="BG1588" i="2"/>
  <c r="BF1588" i="2"/>
  <c r="T1588" i="2"/>
  <c r="R1588" i="2"/>
  <c r="P1588" i="2"/>
  <c r="BI1583" i="2"/>
  <c r="BH1583" i="2"/>
  <c r="BG1583" i="2"/>
  <c r="BF1583" i="2"/>
  <c r="T1583" i="2"/>
  <c r="R1583" i="2"/>
  <c r="P1583" i="2"/>
  <c r="BI1578" i="2"/>
  <c r="BH1578" i="2"/>
  <c r="BG1578" i="2"/>
  <c r="BF1578" i="2"/>
  <c r="T1578" i="2"/>
  <c r="R1578" i="2"/>
  <c r="P1578" i="2"/>
  <c r="BI1577" i="2"/>
  <c r="BH1577" i="2"/>
  <c r="BG1577" i="2"/>
  <c r="BF1577" i="2"/>
  <c r="T1577" i="2"/>
  <c r="R1577" i="2"/>
  <c r="P1577" i="2"/>
  <c r="BI1572" i="2"/>
  <c r="BH1572" i="2"/>
  <c r="BG1572" i="2"/>
  <c r="BF1572" i="2"/>
  <c r="T1572" i="2"/>
  <c r="R1572" i="2"/>
  <c r="P1572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3" i="2"/>
  <c r="BH1563" i="2"/>
  <c r="BG1563" i="2"/>
  <c r="BF1563" i="2"/>
  <c r="T1563" i="2"/>
  <c r="R1563" i="2"/>
  <c r="P1563" i="2"/>
  <c r="BI1558" i="2"/>
  <c r="BH1558" i="2"/>
  <c r="BG1558" i="2"/>
  <c r="BF1558" i="2"/>
  <c r="T1558" i="2"/>
  <c r="R1558" i="2"/>
  <c r="P1558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6" i="2"/>
  <c r="BH1546" i="2"/>
  <c r="BG1546" i="2"/>
  <c r="BF1546" i="2"/>
  <c r="T1546" i="2"/>
  <c r="R1546" i="2"/>
  <c r="P1546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29" i="2"/>
  <c r="BH1529" i="2"/>
  <c r="BG1529" i="2"/>
  <c r="BF1529" i="2"/>
  <c r="T1529" i="2"/>
  <c r="R1529" i="2"/>
  <c r="P1529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498" i="2"/>
  <c r="BH1498" i="2"/>
  <c r="BG1498" i="2"/>
  <c r="BF1498" i="2"/>
  <c r="T1498" i="2"/>
  <c r="R1498" i="2"/>
  <c r="P1498" i="2"/>
  <c r="BI1493" i="2"/>
  <c r="BH1493" i="2"/>
  <c r="BG1493" i="2"/>
  <c r="BF1493" i="2"/>
  <c r="T1493" i="2"/>
  <c r="R1493" i="2"/>
  <c r="P1493" i="2"/>
  <c r="BI1489" i="2"/>
  <c r="BH1489" i="2"/>
  <c r="BG1489" i="2"/>
  <c r="BF1489" i="2"/>
  <c r="T1489" i="2"/>
  <c r="R1489" i="2"/>
  <c r="P1489" i="2"/>
  <c r="BI1485" i="2"/>
  <c r="BH1485" i="2"/>
  <c r="BG1485" i="2"/>
  <c r="BF1485" i="2"/>
  <c r="T1485" i="2"/>
  <c r="R1485" i="2"/>
  <c r="P1485" i="2"/>
  <c r="BI1478" i="2"/>
  <c r="BH1478" i="2"/>
  <c r="BG1478" i="2"/>
  <c r="BF1478" i="2"/>
  <c r="T1478" i="2"/>
  <c r="R1478" i="2"/>
  <c r="P1478" i="2"/>
  <c r="BI1475" i="2"/>
  <c r="BH1475" i="2"/>
  <c r="BG1475" i="2"/>
  <c r="BF1475" i="2"/>
  <c r="T1475" i="2"/>
  <c r="R1475" i="2"/>
  <c r="P1475" i="2"/>
  <c r="BI1470" i="2"/>
  <c r="BH1470" i="2"/>
  <c r="BG1470" i="2"/>
  <c r="BF1470" i="2"/>
  <c r="T1470" i="2"/>
  <c r="R1470" i="2"/>
  <c r="P1470" i="2"/>
  <c r="BI1465" i="2"/>
  <c r="BH1465" i="2"/>
  <c r="BG1465" i="2"/>
  <c r="BF1465" i="2"/>
  <c r="T1465" i="2"/>
  <c r="R1465" i="2"/>
  <c r="P1465" i="2"/>
  <c r="BI1460" i="2"/>
  <c r="BH1460" i="2"/>
  <c r="BG1460" i="2"/>
  <c r="BF1460" i="2"/>
  <c r="T1460" i="2"/>
  <c r="R1460" i="2"/>
  <c r="P1460" i="2"/>
  <c r="BI1456" i="2"/>
  <c r="BH1456" i="2"/>
  <c r="BG1456" i="2"/>
  <c r="BF1456" i="2"/>
  <c r="T1456" i="2"/>
  <c r="R1456" i="2"/>
  <c r="P1456" i="2"/>
  <c r="BI1446" i="2"/>
  <c r="BH1446" i="2"/>
  <c r="BG1446" i="2"/>
  <c r="BF1446" i="2"/>
  <c r="T1446" i="2"/>
  <c r="R1446" i="2"/>
  <c r="P1446" i="2"/>
  <c r="BI1440" i="2"/>
  <c r="BH1440" i="2"/>
  <c r="BG1440" i="2"/>
  <c r="BF1440" i="2"/>
  <c r="T1440" i="2"/>
  <c r="R1440" i="2"/>
  <c r="P1440" i="2"/>
  <c r="BI1436" i="2"/>
  <c r="BH1436" i="2"/>
  <c r="BG1436" i="2"/>
  <c r="BF1436" i="2"/>
  <c r="T1436" i="2"/>
  <c r="T1435" i="2" s="1"/>
  <c r="R1436" i="2"/>
  <c r="R1435" i="2" s="1"/>
  <c r="P1436" i="2"/>
  <c r="P1435" i="2" s="1"/>
  <c r="BI1433" i="2"/>
  <c r="BH1433" i="2"/>
  <c r="BG1433" i="2"/>
  <c r="BF1433" i="2"/>
  <c r="T1433" i="2"/>
  <c r="R1433" i="2"/>
  <c r="P1433" i="2"/>
  <c r="BI1428" i="2"/>
  <c r="BH1428" i="2"/>
  <c r="BG1428" i="2"/>
  <c r="BF1428" i="2"/>
  <c r="T1428" i="2"/>
  <c r="R1428" i="2"/>
  <c r="P1428" i="2"/>
  <c r="BI1423" i="2"/>
  <c r="BH1423" i="2"/>
  <c r="BG1423" i="2"/>
  <c r="BF1423" i="2"/>
  <c r="T1423" i="2"/>
  <c r="R1423" i="2"/>
  <c r="P1423" i="2"/>
  <c r="BI1418" i="2"/>
  <c r="BH1418" i="2"/>
  <c r="BG1418" i="2"/>
  <c r="BF1418" i="2"/>
  <c r="T1418" i="2"/>
  <c r="R1418" i="2"/>
  <c r="P1418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3" i="2"/>
  <c r="BH1403" i="2"/>
  <c r="BG1403" i="2"/>
  <c r="BF1403" i="2"/>
  <c r="T1403" i="2"/>
  <c r="R1403" i="2"/>
  <c r="P1403" i="2"/>
  <c r="BI1392" i="2"/>
  <c r="BH1392" i="2"/>
  <c r="BG1392" i="2"/>
  <c r="BF1392" i="2"/>
  <c r="T1392" i="2"/>
  <c r="R1392" i="2"/>
  <c r="P1392" i="2"/>
  <c r="BI1374" i="2"/>
  <c r="BH1374" i="2"/>
  <c r="BG1374" i="2"/>
  <c r="BF1374" i="2"/>
  <c r="T1374" i="2"/>
  <c r="R1374" i="2"/>
  <c r="P1374" i="2"/>
  <c r="BI1358" i="2"/>
  <c r="BH1358" i="2"/>
  <c r="BG1358" i="2"/>
  <c r="BF1358" i="2"/>
  <c r="T1358" i="2"/>
  <c r="R1358" i="2"/>
  <c r="P1358" i="2"/>
  <c r="BI1356" i="2"/>
  <c r="BH1356" i="2"/>
  <c r="BG1356" i="2"/>
  <c r="BF1356" i="2"/>
  <c r="T1356" i="2"/>
  <c r="R1356" i="2"/>
  <c r="P1356" i="2"/>
  <c r="BI1338" i="2"/>
  <c r="BH1338" i="2"/>
  <c r="BG1338" i="2"/>
  <c r="BF1338" i="2"/>
  <c r="T1338" i="2"/>
  <c r="R1338" i="2"/>
  <c r="P1338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2" i="2"/>
  <c r="BH1312" i="2"/>
  <c r="BG1312" i="2"/>
  <c r="BF1312" i="2"/>
  <c r="T1312" i="2"/>
  <c r="R1312" i="2"/>
  <c r="P1312" i="2"/>
  <c r="BI1296" i="2"/>
  <c r="BH1296" i="2"/>
  <c r="BG1296" i="2"/>
  <c r="BF1296" i="2"/>
  <c r="T1296" i="2"/>
  <c r="R1296" i="2"/>
  <c r="P1296" i="2"/>
  <c r="BI1283" i="2"/>
  <c r="BH1283" i="2"/>
  <c r="BG1283" i="2"/>
  <c r="BF1283" i="2"/>
  <c r="T1283" i="2"/>
  <c r="R1283" i="2"/>
  <c r="P1283" i="2"/>
  <c r="BI1267" i="2"/>
  <c r="BH1267" i="2"/>
  <c r="BG1267" i="2"/>
  <c r="BF1267" i="2"/>
  <c r="T1267" i="2"/>
  <c r="R1267" i="2"/>
  <c r="P1267" i="2"/>
  <c r="BI1258" i="2"/>
  <c r="BH1258" i="2"/>
  <c r="BG1258" i="2"/>
  <c r="BF1258" i="2"/>
  <c r="T1258" i="2"/>
  <c r="R1258" i="2"/>
  <c r="P1258" i="2"/>
  <c r="BI1248" i="2"/>
  <c r="BH1248" i="2"/>
  <c r="BG1248" i="2"/>
  <c r="BF1248" i="2"/>
  <c r="T1248" i="2"/>
  <c r="R1248" i="2"/>
  <c r="P1248" i="2"/>
  <c r="BI1230" i="2"/>
  <c r="BH1230" i="2"/>
  <c r="BG1230" i="2"/>
  <c r="BF1230" i="2"/>
  <c r="T1230" i="2"/>
  <c r="R1230" i="2"/>
  <c r="P1230" i="2"/>
  <c r="BI1223" i="2"/>
  <c r="BH1223" i="2"/>
  <c r="BG1223" i="2"/>
  <c r="BF1223" i="2"/>
  <c r="T1223" i="2"/>
  <c r="R1223" i="2"/>
  <c r="P1223" i="2"/>
  <c r="BI1184" i="2"/>
  <c r="BH1184" i="2"/>
  <c r="BG1184" i="2"/>
  <c r="BF1184" i="2"/>
  <c r="T1184" i="2"/>
  <c r="R1184" i="2"/>
  <c r="P1184" i="2"/>
  <c r="BI1175" i="2"/>
  <c r="BH1175" i="2"/>
  <c r="BG1175" i="2"/>
  <c r="BF1175" i="2"/>
  <c r="T1175" i="2"/>
  <c r="R1175" i="2"/>
  <c r="P1175" i="2"/>
  <c r="BI1170" i="2"/>
  <c r="BH1170" i="2"/>
  <c r="BG1170" i="2"/>
  <c r="BF1170" i="2"/>
  <c r="T1170" i="2"/>
  <c r="R1170" i="2"/>
  <c r="P1170" i="2"/>
  <c r="BI1162" i="2"/>
  <c r="BH1162" i="2"/>
  <c r="BG1162" i="2"/>
  <c r="BF1162" i="2"/>
  <c r="T1162" i="2"/>
  <c r="R1162" i="2"/>
  <c r="P1162" i="2"/>
  <c r="BI1156" i="2"/>
  <c r="BH1156" i="2"/>
  <c r="BG1156" i="2"/>
  <c r="BF1156" i="2"/>
  <c r="T1156" i="2"/>
  <c r="R1156" i="2"/>
  <c r="P1156" i="2"/>
  <c r="BI1150" i="2"/>
  <c r="BH1150" i="2"/>
  <c r="BG1150" i="2"/>
  <c r="BF1150" i="2"/>
  <c r="T1150" i="2"/>
  <c r="R1150" i="2"/>
  <c r="P1150" i="2"/>
  <c r="BI1145" i="2"/>
  <c r="BH1145" i="2"/>
  <c r="BG1145" i="2"/>
  <c r="BF1145" i="2"/>
  <c r="T1145" i="2"/>
  <c r="R1145" i="2"/>
  <c r="P1145" i="2"/>
  <c r="BI1137" i="2"/>
  <c r="BH1137" i="2"/>
  <c r="BG1137" i="2"/>
  <c r="BF1137" i="2"/>
  <c r="T1137" i="2"/>
  <c r="R1137" i="2"/>
  <c r="P1137" i="2"/>
  <c r="BI1130" i="2"/>
  <c r="BH1130" i="2"/>
  <c r="BG1130" i="2"/>
  <c r="BF1130" i="2"/>
  <c r="T1130" i="2"/>
  <c r="R1130" i="2"/>
  <c r="P1130" i="2"/>
  <c r="BI1125" i="2"/>
  <c r="BH1125" i="2"/>
  <c r="BG1125" i="2"/>
  <c r="BF1125" i="2"/>
  <c r="T1125" i="2"/>
  <c r="R1125" i="2"/>
  <c r="P1125" i="2"/>
  <c r="BI1120" i="2"/>
  <c r="BH1120" i="2"/>
  <c r="BG1120" i="2"/>
  <c r="BF1120" i="2"/>
  <c r="T1120" i="2"/>
  <c r="R1120" i="2"/>
  <c r="P1120" i="2"/>
  <c r="BI1113" i="2"/>
  <c r="BH1113" i="2"/>
  <c r="BG1113" i="2"/>
  <c r="BF1113" i="2"/>
  <c r="T1113" i="2"/>
  <c r="R1113" i="2"/>
  <c r="P1113" i="2"/>
  <c r="BI1108" i="2"/>
  <c r="BH1108" i="2"/>
  <c r="BG1108" i="2"/>
  <c r="BF1108" i="2"/>
  <c r="T1108" i="2"/>
  <c r="R1108" i="2"/>
  <c r="P1108" i="2"/>
  <c r="BI1103" i="2"/>
  <c r="BH1103" i="2"/>
  <c r="BG1103" i="2"/>
  <c r="BF1103" i="2"/>
  <c r="T1103" i="2"/>
  <c r="R1103" i="2"/>
  <c r="P1103" i="2"/>
  <c r="BI1098" i="2"/>
  <c r="BH1098" i="2"/>
  <c r="BG1098" i="2"/>
  <c r="BF1098" i="2"/>
  <c r="T1098" i="2"/>
  <c r="R1098" i="2"/>
  <c r="P1098" i="2"/>
  <c r="BI1091" i="2"/>
  <c r="BH1091" i="2"/>
  <c r="BG1091" i="2"/>
  <c r="BF1091" i="2"/>
  <c r="T1091" i="2"/>
  <c r="R1091" i="2"/>
  <c r="P1091" i="2"/>
  <c r="BI1077" i="2"/>
  <c r="BH1077" i="2"/>
  <c r="BG1077" i="2"/>
  <c r="BF1077" i="2"/>
  <c r="T1077" i="2"/>
  <c r="R1077" i="2"/>
  <c r="P1077" i="2"/>
  <c r="BI1072" i="2"/>
  <c r="BH1072" i="2"/>
  <c r="BG1072" i="2"/>
  <c r="BF1072" i="2"/>
  <c r="T1072" i="2"/>
  <c r="R1072" i="2"/>
  <c r="P1072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1" i="2"/>
  <c r="BH1041" i="2"/>
  <c r="BG1041" i="2"/>
  <c r="BF1041" i="2"/>
  <c r="T1041" i="2"/>
  <c r="R1041" i="2"/>
  <c r="P1041" i="2"/>
  <c r="BI1036" i="2"/>
  <c r="BH1036" i="2"/>
  <c r="BG1036" i="2"/>
  <c r="BF1036" i="2"/>
  <c r="T1036" i="2"/>
  <c r="R1036" i="2"/>
  <c r="P1036" i="2"/>
  <c r="BI1030" i="2"/>
  <c r="BH1030" i="2"/>
  <c r="BG1030" i="2"/>
  <c r="BF1030" i="2"/>
  <c r="T1030" i="2"/>
  <c r="R1030" i="2"/>
  <c r="P1030" i="2"/>
  <c r="BI1029" i="2"/>
  <c r="BH1029" i="2"/>
  <c r="BG1029" i="2"/>
  <c r="BF1029" i="2"/>
  <c r="T1029" i="2"/>
  <c r="R1029" i="2"/>
  <c r="P1029" i="2"/>
  <c r="BI1024" i="2"/>
  <c r="BH1024" i="2"/>
  <c r="BG1024" i="2"/>
  <c r="BF1024" i="2"/>
  <c r="T1024" i="2"/>
  <c r="R1024" i="2"/>
  <c r="P1024" i="2"/>
  <c r="BI1017" i="2"/>
  <c r="BH1017" i="2"/>
  <c r="BG1017" i="2"/>
  <c r="BF1017" i="2"/>
  <c r="T1017" i="2"/>
  <c r="R1017" i="2"/>
  <c r="P1017" i="2"/>
  <c r="BI1011" i="2"/>
  <c r="BH1011" i="2"/>
  <c r="BG1011" i="2"/>
  <c r="BF1011" i="2"/>
  <c r="T1011" i="2"/>
  <c r="R1011" i="2"/>
  <c r="P1011" i="2"/>
  <c r="BI1002" i="2"/>
  <c r="BH1002" i="2"/>
  <c r="BG1002" i="2"/>
  <c r="BF1002" i="2"/>
  <c r="T1002" i="2"/>
  <c r="R1002" i="2"/>
  <c r="P1002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89" i="2"/>
  <c r="BH989" i="2"/>
  <c r="BG989" i="2"/>
  <c r="BF989" i="2"/>
  <c r="T989" i="2"/>
  <c r="R989" i="2"/>
  <c r="P989" i="2"/>
  <c r="BI983" i="2"/>
  <c r="BH983" i="2"/>
  <c r="BG983" i="2"/>
  <c r="BF983" i="2"/>
  <c r="T983" i="2"/>
  <c r="R983" i="2"/>
  <c r="P983" i="2"/>
  <c r="BI971" i="2"/>
  <c r="BH971" i="2"/>
  <c r="BG971" i="2"/>
  <c r="BF971" i="2"/>
  <c r="T971" i="2"/>
  <c r="R971" i="2"/>
  <c r="P971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897" i="2"/>
  <c r="BH897" i="2"/>
  <c r="BG897" i="2"/>
  <c r="BF897" i="2"/>
  <c r="T897" i="2"/>
  <c r="R897" i="2"/>
  <c r="P897" i="2"/>
  <c r="BI883" i="2"/>
  <c r="BH883" i="2"/>
  <c r="BG883" i="2"/>
  <c r="BF883" i="2"/>
  <c r="T883" i="2"/>
  <c r="R883" i="2"/>
  <c r="P883" i="2"/>
  <c r="BI876" i="2"/>
  <c r="BH876" i="2"/>
  <c r="BG876" i="2"/>
  <c r="BF876" i="2"/>
  <c r="T876" i="2"/>
  <c r="R876" i="2"/>
  <c r="P876" i="2"/>
  <c r="BI868" i="2"/>
  <c r="BH868" i="2"/>
  <c r="BG868" i="2"/>
  <c r="BF868" i="2"/>
  <c r="T868" i="2"/>
  <c r="R868" i="2"/>
  <c r="P868" i="2"/>
  <c r="BI859" i="2"/>
  <c r="BH859" i="2"/>
  <c r="BG859" i="2"/>
  <c r="BF859" i="2"/>
  <c r="T859" i="2"/>
  <c r="R859" i="2"/>
  <c r="P859" i="2"/>
  <c r="BI855" i="2"/>
  <c r="BH855" i="2"/>
  <c r="BG855" i="2"/>
  <c r="BF855" i="2"/>
  <c r="T855" i="2"/>
  <c r="R855" i="2"/>
  <c r="P855" i="2"/>
  <c r="BI834" i="2"/>
  <c r="BH834" i="2"/>
  <c r="BG834" i="2"/>
  <c r="BF834" i="2"/>
  <c r="T834" i="2"/>
  <c r="R834" i="2"/>
  <c r="P834" i="2"/>
  <c r="BI813" i="2"/>
  <c r="BH813" i="2"/>
  <c r="BG813" i="2"/>
  <c r="BF813" i="2"/>
  <c r="T813" i="2"/>
  <c r="R813" i="2"/>
  <c r="P813" i="2"/>
  <c r="BI808" i="2"/>
  <c r="BH808" i="2"/>
  <c r="BG808" i="2"/>
  <c r="BF808" i="2"/>
  <c r="T808" i="2"/>
  <c r="R808" i="2"/>
  <c r="P808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03" i="2"/>
  <c r="BH703" i="2"/>
  <c r="BG703" i="2"/>
  <c r="BF703" i="2"/>
  <c r="T703" i="2"/>
  <c r="R703" i="2"/>
  <c r="P703" i="2"/>
  <c r="BI697" i="2"/>
  <c r="BH697" i="2"/>
  <c r="BG697" i="2"/>
  <c r="BF697" i="2"/>
  <c r="T697" i="2"/>
  <c r="R697" i="2"/>
  <c r="P697" i="2"/>
  <c r="BI667" i="2"/>
  <c r="BH667" i="2"/>
  <c r="BG667" i="2"/>
  <c r="BF667" i="2"/>
  <c r="T667" i="2"/>
  <c r="R667" i="2"/>
  <c r="P667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38" i="2"/>
  <c r="BH638" i="2"/>
  <c r="BG638" i="2"/>
  <c r="BF638" i="2"/>
  <c r="T638" i="2"/>
  <c r="R638" i="2"/>
  <c r="P638" i="2"/>
  <c r="BI623" i="2"/>
  <c r="BH623" i="2"/>
  <c r="BG623" i="2"/>
  <c r="BF623" i="2"/>
  <c r="T623" i="2"/>
  <c r="R623" i="2"/>
  <c r="P623" i="2"/>
  <c r="BI618" i="2"/>
  <c r="BH618" i="2"/>
  <c r="BG618" i="2"/>
  <c r="BF618" i="2"/>
  <c r="T618" i="2"/>
  <c r="R618" i="2"/>
  <c r="P618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77" i="2"/>
  <c r="BH577" i="2"/>
  <c r="BG577" i="2"/>
  <c r="BF577" i="2"/>
  <c r="T577" i="2"/>
  <c r="R577" i="2"/>
  <c r="P577" i="2"/>
  <c r="BI570" i="2"/>
  <c r="BH570" i="2"/>
  <c r="BG570" i="2"/>
  <c r="BF570" i="2"/>
  <c r="T570" i="2"/>
  <c r="R570" i="2"/>
  <c r="P570" i="2"/>
  <c r="BI566" i="2"/>
  <c r="BH566" i="2"/>
  <c r="BG566" i="2"/>
  <c r="BF566" i="2"/>
  <c r="T566" i="2"/>
  <c r="R566" i="2"/>
  <c r="P566" i="2"/>
  <c r="BI557" i="2"/>
  <c r="BH557" i="2"/>
  <c r="BG557" i="2"/>
  <c r="BF557" i="2"/>
  <c r="T557" i="2"/>
  <c r="R557" i="2"/>
  <c r="P557" i="2"/>
  <c r="BI546" i="2"/>
  <c r="BH546" i="2"/>
  <c r="BG546" i="2"/>
  <c r="BF546" i="2"/>
  <c r="T546" i="2"/>
  <c r="R546" i="2"/>
  <c r="P546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27" i="2"/>
  <c r="BH527" i="2"/>
  <c r="BG527" i="2"/>
  <c r="BF527" i="2"/>
  <c r="T527" i="2"/>
  <c r="R527" i="2"/>
  <c r="P527" i="2"/>
  <c r="BI508" i="2"/>
  <c r="BH508" i="2"/>
  <c r="BG508" i="2"/>
  <c r="BF508" i="2"/>
  <c r="T508" i="2"/>
  <c r="R508" i="2"/>
  <c r="P508" i="2"/>
  <c r="BI491" i="2"/>
  <c r="BH491" i="2"/>
  <c r="BG491" i="2"/>
  <c r="BF491" i="2"/>
  <c r="T491" i="2"/>
  <c r="R491" i="2"/>
  <c r="P491" i="2"/>
  <c r="BI456" i="2"/>
  <c r="BH456" i="2"/>
  <c r="BG456" i="2"/>
  <c r="BF456" i="2"/>
  <c r="T456" i="2"/>
  <c r="R456" i="2"/>
  <c r="P456" i="2"/>
  <c r="BI415" i="2"/>
  <c r="BH415" i="2"/>
  <c r="BG415" i="2"/>
  <c r="BF415" i="2"/>
  <c r="T415" i="2"/>
  <c r="R415" i="2"/>
  <c r="P415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8" i="2"/>
  <c r="BH378" i="2"/>
  <c r="BG378" i="2"/>
  <c r="BF378" i="2"/>
  <c r="T378" i="2"/>
  <c r="R378" i="2"/>
  <c r="P378" i="2"/>
  <c r="BI373" i="2"/>
  <c r="BH373" i="2"/>
  <c r="BG373" i="2"/>
  <c r="BF373" i="2"/>
  <c r="T373" i="2"/>
  <c r="R373" i="2"/>
  <c r="P373" i="2"/>
  <c r="BI363" i="2"/>
  <c r="BH363" i="2"/>
  <c r="BG363" i="2"/>
  <c r="BF363" i="2"/>
  <c r="T363" i="2"/>
  <c r="R363" i="2"/>
  <c r="P363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05" i="2"/>
  <c r="BH305" i="2"/>
  <c r="BG305" i="2"/>
  <c r="BF305" i="2"/>
  <c r="T305" i="2"/>
  <c r="R305" i="2"/>
  <c r="P305" i="2"/>
  <c r="BI297" i="2"/>
  <c r="BH297" i="2"/>
  <c r="BG297" i="2"/>
  <c r="BF297" i="2"/>
  <c r="T297" i="2"/>
  <c r="R297" i="2"/>
  <c r="P297" i="2"/>
  <c r="BI289" i="2"/>
  <c r="BH289" i="2"/>
  <c r="BG289" i="2"/>
  <c r="BF289" i="2"/>
  <c r="T289" i="2"/>
  <c r="R289" i="2"/>
  <c r="P289" i="2"/>
  <c r="BI254" i="2"/>
  <c r="BH254" i="2"/>
  <c r="BG254" i="2"/>
  <c r="BF254" i="2"/>
  <c r="T254" i="2"/>
  <c r="R254" i="2"/>
  <c r="P254" i="2"/>
  <c r="BI239" i="2"/>
  <c r="BH239" i="2"/>
  <c r="BG239" i="2"/>
  <c r="BF239" i="2"/>
  <c r="T239" i="2"/>
  <c r="R239" i="2"/>
  <c r="P239" i="2"/>
  <c r="BI232" i="2"/>
  <c r="BH232" i="2"/>
  <c r="BG232" i="2"/>
  <c r="BF232" i="2"/>
  <c r="T232" i="2"/>
  <c r="R232" i="2"/>
  <c r="P232" i="2"/>
  <c r="BI217" i="2"/>
  <c r="BH217" i="2"/>
  <c r="BG217" i="2"/>
  <c r="BF217" i="2"/>
  <c r="T217" i="2"/>
  <c r="R217" i="2"/>
  <c r="P217" i="2"/>
  <c r="BI174" i="2"/>
  <c r="BH174" i="2"/>
  <c r="BG174" i="2"/>
  <c r="BF174" i="2"/>
  <c r="T174" i="2"/>
  <c r="R174" i="2"/>
  <c r="P174" i="2"/>
  <c r="BI165" i="2"/>
  <c r="BH165" i="2"/>
  <c r="BG165" i="2"/>
  <c r="BF165" i="2"/>
  <c r="T165" i="2"/>
  <c r="R165" i="2"/>
  <c r="P165" i="2"/>
  <c r="BI153" i="2"/>
  <c r="BH153" i="2"/>
  <c r="BG153" i="2"/>
  <c r="BF153" i="2"/>
  <c r="T153" i="2"/>
  <c r="R153" i="2"/>
  <c r="P153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18" i="2"/>
  <c r="BH118" i="2"/>
  <c r="BG118" i="2"/>
  <c r="BF118" i="2"/>
  <c r="T118" i="2"/>
  <c r="R118" i="2"/>
  <c r="P118" i="2"/>
  <c r="BI113" i="2"/>
  <c r="BH113" i="2"/>
  <c r="BG113" i="2"/>
  <c r="BF113" i="2"/>
  <c r="T113" i="2"/>
  <c r="R113" i="2"/>
  <c r="P113" i="2"/>
  <c r="BI107" i="2"/>
  <c r="BH107" i="2"/>
  <c r="BG107" i="2"/>
  <c r="BF107" i="2"/>
  <c r="T107" i="2"/>
  <c r="R107" i="2"/>
  <c r="P107" i="2"/>
  <c r="J100" i="2"/>
  <c r="F100" i="2"/>
  <c r="F98" i="2"/>
  <c r="E96" i="2"/>
  <c r="J54" i="2"/>
  <c r="F54" i="2"/>
  <c r="F52" i="2"/>
  <c r="E50" i="2"/>
  <c r="J24" i="2"/>
  <c r="E24" i="2"/>
  <c r="J55" i="2" s="1"/>
  <c r="J23" i="2"/>
  <c r="J18" i="2"/>
  <c r="E18" i="2"/>
  <c r="F101" i="2" s="1"/>
  <c r="J17" i="2"/>
  <c r="J12" i="2"/>
  <c r="J98" i="2"/>
  <c r="E7" i="2"/>
  <c r="E94" i="2"/>
  <c r="L50" i="1"/>
  <c r="AM50" i="1"/>
  <c r="AM49" i="1"/>
  <c r="L49" i="1"/>
  <c r="AM47" i="1"/>
  <c r="L47" i="1"/>
  <c r="L45" i="1"/>
  <c r="L44" i="1"/>
  <c r="J2288" i="2"/>
  <c r="BK2245" i="2"/>
  <c r="BK2225" i="2"/>
  <c r="J2189" i="2"/>
  <c r="J2148" i="2"/>
  <c r="J2100" i="2"/>
  <c r="J2080" i="2"/>
  <c r="BK2056" i="2"/>
  <c r="BK2022" i="2"/>
  <c r="BK1997" i="2"/>
  <c r="BK1977" i="2"/>
  <c r="J1960" i="2"/>
  <c r="BK1948" i="2"/>
  <c r="BK1935" i="2"/>
  <c r="J1923" i="2"/>
  <c r="BK1911" i="2"/>
  <c r="BK1893" i="2"/>
  <c r="BK1869" i="2"/>
  <c r="J1860" i="2"/>
  <c r="J1832" i="2"/>
  <c r="J1820" i="2"/>
  <c r="BK1786" i="2"/>
  <c r="BK1765" i="2"/>
  <c r="J1746" i="2"/>
  <c r="BK1718" i="2"/>
  <c r="BK1694" i="2"/>
  <c r="BK1658" i="2"/>
  <c r="BK1638" i="2"/>
  <c r="J1620" i="2"/>
  <c r="J1600" i="2"/>
  <c r="J1578" i="2"/>
  <c r="BK1569" i="2"/>
  <c r="J1551" i="2"/>
  <c r="J1525" i="2"/>
  <c r="BK1507" i="2"/>
  <c r="BK1489" i="2"/>
  <c r="J1470" i="2"/>
  <c r="BK1446" i="2"/>
  <c r="BK1428" i="2"/>
  <c r="BK1413" i="2"/>
  <c r="J1392" i="2"/>
  <c r="BK1338" i="2"/>
  <c r="BK1312" i="2"/>
  <c r="BK1230" i="2"/>
  <c r="J1170" i="2"/>
  <c r="BK1145" i="2"/>
  <c r="BK1120" i="2"/>
  <c r="BK1098" i="2"/>
  <c r="BK1072" i="2"/>
  <c r="J1053" i="2"/>
  <c r="J1036" i="2"/>
  <c r="J1017" i="2"/>
  <c r="J994" i="2"/>
  <c r="BK965" i="2"/>
  <c r="J883" i="2"/>
  <c r="BK855" i="2"/>
  <c r="J798" i="2"/>
  <c r="J790" i="2"/>
  <c r="J703" i="2"/>
  <c r="J650" i="2"/>
  <c r="J618" i="2"/>
  <c r="BK557" i="2"/>
  <c r="J539" i="2"/>
  <c r="BK415" i="2"/>
  <c r="BK402" i="2"/>
  <c r="J378" i="2"/>
  <c r="BK326" i="2"/>
  <c r="BK289" i="2"/>
  <c r="J232" i="2"/>
  <c r="BK145" i="2"/>
  <c r="J125" i="2"/>
  <c r="AS58" i="1"/>
  <c r="J2369" i="2"/>
  <c r="J2354" i="2"/>
  <c r="J2345" i="2"/>
  <c r="BK2338" i="2"/>
  <c r="BK2328" i="2"/>
  <c r="J2316" i="2"/>
  <c r="BK2303" i="2"/>
  <c r="J2280" i="2"/>
  <c r="J2245" i="2"/>
  <c r="BK2189" i="2"/>
  <c r="J2152" i="2"/>
  <c r="J2129" i="2"/>
  <c r="BK2097" i="2"/>
  <c r="J2075" i="2"/>
  <c r="BK2038" i="2"/>
  <c r="J1997" i="2"/>
  <c r="BK1992" i="2"/>
  <c r="J1975" i="2"/>
  <c r="J1948" i="2"/>
  <c r="J1935" i="2"/>
  <c r="BK1923" i="2"/>
  <c r="J1911" i="2"/>
  <c r="J1901" i="2"/>
  <c r="BK1874" i="2"/>
  <c r="BK1860" i="2"/>
  <c r="BK1828" i="2"/>
  <c r="J1805" i="2"/>
  <c r="J1772" i="2"/>
  <c r="J1760" i="2"/>
  <c r="BK1748" i="2"/>
  <c r="J1726" i="2"/>
  <c r="J1699" i="2"/>
  <c r="J1663" i="2"/>
  <c r="J1638" i="2"/>
  <c r="BK1620" i="2"/>
  <c r="BK1602" i="2"/>
  <c r="J1583" i="2"/>
  <c r="J1571" i="2"/>
  <c r="BK1553" i="2"/>
  <c r="J1539" i="2"/>
  <c r="J1514" i="2"/>
  <c r="J1505" i="2"/>
  <c r="J1485" i="2"/>
  <c r="J1460" i="2"/>
  <c r="BK1436" i="2"/>
  <c r="BK1423" i="2"/>
  <c r="BK1411" i="2"/>
  <c r="BK1374" i="2"/>
  <c r="BK1322" i="2"/>
  <c r="BK1296" i="2"/>
  <c r="BK1258" i="2"/>
  <c r="J1223" i="2"/>
  <c r="J1162" i="2"/>
  <c r="J1130" i="2"/>
  <c r="BK1108" i="2"/>
  <c r="BK1091" i="2"/>
  <c r="J1057" i="2"/>
  <c r="J1048" i="2"/>
  <c r="BK1029" i="2"/>
  <c r="J1002" i="2"/>
  <c r="BK983" i="2"/>
  <c r="J897" i="2"/>
  <c r="BK859" i="2"/>
  <c r="J808" i="2"/>
  <c r="J794" i="2"/>
  <c r="BK718" i="2"/>
  <c r="J654" i="2"/>
  <c r="BK618" i="2"/>
  <c r="J570" i="2"/>
  <c r="BK539" i="2"/>
  <c r="J456" i="2"/>
  <c r="J402" i="2"/>
  <c r="BK378" i="2"/>
  <c r="J326" i="2"/>
  <c r="J289" i="2"/>
  <c r="J217" i="2"/>
  <c r="J145" i="2"/>
  <c r="BK125" i="2"/>
  <c r="BK107" i="2"/>
  <c r="BK647" i="3"/>
  <c r="J643" i="3"/>
  <c r="J631" i="3"/>
  <c r="BK614" i="3"/>
  <c r="BK595" i="3"/>
  <c r="J571" i="3"/>
  <c r="J550" i="3"/>
  <c r="J527" i="3"/>
  <c r="J511" i="3"/>
  <c r="BK500" i="3"/>
  <c r="J480" i="3"/>
  <c r="BK458" i="3"/>
  <c r="J448" i="3"/>
  <c r="J426" i="3"/>
  <c r="J415" i="3"/>
  <c r="J393" i="3"/>
  <c r="BK365" i="3"/>
  <c r="J346" i="3"/>
  <c r="BK330" i="3"/>
  <c r="J302" i="3"/>
  <c r="J274" i="3"/>
  <c r="J257" i="3"/>
  <c r="BK240" i="3"/>
  <c r="J229" i="3"/>
  <c r="J206" i="3"/>
  <c r="BK186" i="3"/>
  <c r="BK174" i="3"/>
  <c r="J160" i="3"/>
  <c r="BK136" i="3"/>
  <c r="J119" i="3"/>
  <c r="BK658" i="3"/>
  <c r="J651" i="3"/>
  <c r="J646" i="3"/>
  <c r="J633" i="3"/>
  <c r="J614" i="3"/>
  <c r="J595" i="3"/>
  <c r="J578" i="3"/>
  <c r="J555" i="3"/>
  <c r="J535" i="3"/>
  <c r="J516" i="3"/>
  <c r="J502" i="3"/>
  <c r="BK486" i="3"/>
  <c r="BK462" i="3"/>
  <c r="BK450" i="3"/>
  <c r="BK431" i="3"/>
  <c r="BK425" i="3"/>
  <c r="J410" i="3"/>
  <c r="J373" i="3"/>
  <c r="J351" i="3"/>
  <c r="J334" i="3"/>
  <c r="J304" i="3"/>
  <c r="BK280" i="3"/>
  <c r="J238" i="3"/>
  <c r="BK229" i="3"/>
  <c r="BK218" i="3"/>
  <c r="BK206" i="3"/>
  <c r="J196" i="3"/>
  <c r="J186" i="3"/>
  <c r="BK171" i="3"/>
  <c r="BK160" i="3"/>
  <c r="BK149" i="3"/>
  <c r="J136" i="3"/>
  <c r="J134" i="3"/>
  <c r="BK131" i="3"/>
  <c r="BK119" i="3"/>
  <c r="BK114" i="3"/>
  <c r="J103" i="3"/>
  <c r="J860" i="4"/>
  <c r="BK847" i="4"/>
  <c r="BK834" i="4"/>
  <c r="BK825" i="4"/>
  <c r="J814" i="4"/>
  <c r="BK800" i="4"/>
  <c r="BK791" i="4"/>
  <c r="BK786" i="4"/>
  <c r="J780" i="4"/>
  <c r="BK773" i="4"/>
  <c r="BK767" i="4"/>
  <c r="J759" i="4"/>
  <c r="BK758" i="4"/>
  <c r="J756" i="4"/>
  <c r="BK755" i="4"/>
  <c r="J747" i="4"/>
  <c r="BK740" i="4"/>
  <c r="BK730" i="4"/>
  <c r="J705" i="4"/>
  <c r="BK680" i="4"/>
  <c r="J674" i="4"/>
  <c r="BK669" i="4"/>
  <c r="J664" i="4"/>
  <c r="J658" i="4"/>
  <c r="BK654" i="4"/>
  <c r="J643" i="4"/>
  <c r="J629" i="4"/>
  <c r="BK612" i="4"/>
  <c r="J591" i="4"/>
  <c r="BK575" i="4"/>
  <c r="BK565" i="4"/>
  <c r="J555" i="4"/>
  <c r="J543" i="4"/>
  <c r="BK520" i="4"/>
  <c r="J502" i="4"/>
  <c r="BK492" i="4"/>
  <c r="BK475" i="4"/>
  <c r="BK463" i="4"/>
  <c r="BK448" i="4"/>
  <c r="BK411" i="4"/>
  <c r="J391" i="4"/>
  <c r="BK346" i="4"/>
  <c r="BK312" i="4"/>
  <c r="J295" i="4"/>
  <c r="BK271" i="4"/>
  <c r="BK256" i="4"/>
  <c r="J233" i="4"/>
  <c r="BK216" i="4"/>
  <c r="J208" i="4"/>
  <c r="J182" i="4"/>
  <c r="J145" i="4"/>
  <c r="BK123" i="4"/>
  <c r="J100" i="4"/>
  <c r="J858" i="4"/>
  <c r="J837" i="4"/>
  <c r="BK820" i="4"/>
  <c r="J800" i="4"/>
  <c r="J788" i="4"/>
  <c r="BK775" i="4"/>
  <c r="BK762" i="4"/>
  <c r="BK756" i="4"/>
  <c r="J743" i="4"/>
  <c r="BK718" i="4"/>
  <c r="J676" i="4"/>
  <c r="J667" i="4"/>
  <c r="BK648" i="4"/>
  <c r="BK624" i="4"/>
  <c r="J569" i="4"/>
  <c r="J549" i="4"/>
  <c r="BK525" i="4"/>
  <c r="J500" i="4"/>
  <c r="BK481" i="4"/>
  <c r="J474" i="4"/>
  <c r="BK462" i="4"/>
  <c r="BK443" i="4"/>
  <c r="J411" i="4"/>
  <c r="BK391" i="4"/>
  <c r="J346" i="4"/>
  <c r="J312" i="4"/>
  <c r="BK295" i="4"/>
  <c r="J271" i="4"/>
  <c r="J256" i="4"/>
  <c r="BK242" i="4"/>
  <c r="BK224" i="4"/>
  <c r="J214" i="4"/>
  <c r="J206" i="4"/>
  <c r="J177" i="4"/>
  <c r="BK135" i="4"/>
  <c r="J116" i="4"/>
  <c r="J127" i="5"/>
  <c r="J121" i="5"/>
  <c r="BK116" i="5"/>
  <c r="J111" i="5"/>
  <c r="BK103" i="5"/>
  <c r="J100" i="5"/>
  <c r="J124" i="5"/>
  <c r="BK120" i="5"/>
  <c r="BK115" i="5"/>
  <c r="J110" i="5"/>
  <c r="J103" i="5"/>
  <c r="J99" i="5"/>
  <c r="BK2271" i="2"/>
  <c r="J2233" i="2"/>
  <c r="J2205" i="2"/>
  <c r="BK2168" i="2"/>
  <c r="J2136" i="2"/>
  <c r="J2097" i="2"/>
  <c r="BK2075" i="2"/>
  <c r="BK2051" i="2"/>
  <c r="J2014" i="2"/>
  <c r="J1992" i="2"/>
  <c r="BK1975" i="2"/>
  <c r="J1959" i="2"/>
  <c r="BK1946" i="2"/>
  <c r="BK1930" i="2"/>
  <c r="J1922" i="2"/>
  <c r="BK1909" i="2"/>
  <c r="J1883" i="2"/>
  <c r="BK1867" i="2"/>
  <c r="BK1837" i="2"/>
  <c r="J1823" i="2"/>
  <c r="J1793" i="2"/>
  <c r="BK1767" i="2"/>
  <c r="J1748" i="2"/>
  <c r="BK1726" i="2"/>
  <c r="BK1699" i="2"/>
  <c r="BK1663" i="2"/>
  <c r="BK1647" i="2"/>
  <c r="J1626" i="2"/>
  <c r="J1602" i="2"/>
  <c r="BK1583" i="2"/>
  <c r="BK1571" i="2"/>
  <c r="J1553" i="2"/>
  <c r="BK1539" i="2"/>
  <c r="BK1523" i="2"/>
  <c r="BK1505" i="2"/>
  <c r="BK1485" i="2"/>
  <c r="J1465" i="2"/>
  <c r="BK1440" i="2"/>
  <c r="J1423" i="2"/>
  <c r="J1411" i="2"/>
  <c r="J1374" i="2"/>
  <c r="J1318" i="2"/>
  <c r="J1248" i="2"/>
  <c r="BK1175" i="2"/>
  <c r="J1150" i="2"/>
  <c r="BK1125" i="2"/>
  <c r="BK1103" i="2"/>
  <c r="J1059" i="2"/>
  <c r="BK1051" i="2"/>
  <c r="J1030" i="2"/>
  <c r="J1011" i="2"/>
  <c r="BK989" i="2"/>
  <c r="BK964" i="2"/>
  <c r="J859" i="2"/>
  <c r="BK808" i="2"/>
  <c r="BK796" i="2"/>
  <c r="J718" i="2"/>
  <c r="BK654" i="2"/>
  <c r="BK623" i="2"/>
  <c r="BK577" i="2"/>
  <c r="BK546" i="2"/>
  <c r="J491" i="2"/>
  <c r="BK407" i="2"/>
  <c r="BK384" i="2"/>
  <c r="J332" i="2"/>
  <c r="J297" i="2"/>
  <c r="BK232" i="2"/>
  <c r="J165" i="2"/>
  <c r="BK130" i="2"/>
  <c r="J107" i="2"/>
  <c r="BK2369" i="2"/>
  <c r="BK2354" i="2"/>
  <c r="BK2345" i="2"/>
  <c r="J2338" i="2"/>
  <c r="J2328" i="2"/>
  <c r="BK2316" i="2"/>
  <c r="J2303" i="2"/>
  <c r="J2271" i="2"/>
  <c r="BK2233" i="2"/>
  <c r="J2211" i="2"/>
  <c r="J2168" i="2"/>
  <c r="BK2136" i="2"/>
  <c r="BK2092" i="2"/>
  <c r="J2056" i="2"/>
  <c r="BK2029" i="2"/>
  <c r="J1999" i="2"/>
  <c r="J1977" i="2"/>
  <c r="J1963" i="2"/>
  <c r="J1953" i="2"/>
  <c r="J1940" i="2"/>
  <c r="BK1924" i="2"/>
  <c r="BK1918" i="2"/>
  <c r="J1893" i="2"/>
  <c r="J1869" i="2"/>
  <c r="BK1859" i="2"/>
  <c r="J1830" i="2"/>
  <c r="BK1811" i="2"/>
  <c r="BK1781" i="2"/>
  <c r="J1756" i="2"/>
  <c r="BK1730" i="2"/>
  <c r="J1705" i="2"/>
  <c r="J1674" i="2"/>
  <c r="J1648" i="2"/>
  <c r="BK1630" i="2"/>
  <c r="J1613" i="2"/>
  <c r="J1588" i="2"/>
  <c r="J1572" i="2"/>
  <c r="BK1558" i="2"/>
  <c r="BK1541" i="2"/>
  <c r="BK1525" i="2"/>
  <c r="J1512" i="2"/>
  <c r="J1489" i="2"/>
  <c r="BK1470" i="2"/>
  <c r="J1433" i="2"/>
  <c r="J1413" i="2"/>
  <c r="BK1392" i="2"/>
  <c r="J1338" i="2"/>
  <c r="J1312" i="2"/>
  <c r="J1267" i="2"/>
  <c r="J1230" i="2"/>
  <c r="BK1156" i="2"/>
  <c r="J1137" i="2"/>
  <c r="J1125" i="2"/>
  <c r="J1103" i="2"/>
  <c r="BK1059" i="2"/>
  <c r="J1051" i="2"/>
  <c r="BK1030" i="2"/>
  <c r="BK1011" i="2"/>
  <c r="J989" i="2"/>
  <c r="J964" i="2"/>
  <c r="BK868" i="2"/>
  <c r="J813" i="2"/>
  <c r="J796" i="2"/>
  <c r="BK703" i="2"/>
  <c r="BK650" i="2"/>
  <c r="J623" i="2"/>
  <c r="J577" i="2"/>
  <c r="J546" i="2"/>
  <c r="BK527" i="2"/>
  <c r="J415" i="2"/>
  <c r="BK400" i="2"/>
  <c r="BK373" i="2"/>
  <c r="BK321" i="2"/>
  <c r="BK239" i="2"/>
  <c r="BK165" i="2"/>
  <c r="BK140" i="2"/>
  <c r="J118" i="2"/>
  <c r="J648" i="3"/>
  <c r="BK643" i="3"/>
  <c r="BK633" i="3"/>
  <c r="J609" i="3"/>
  <c r="BK602" i="3"/>
  <c r="BK594" i="3"/>
  <c r="BK578" i="3"/>
  <c r="BK555" i="3"/>
  <c r="BK535" i="3"/>
  <c r="BK516" i="3"/>
  <c r="BK502" i="3"/>
  <c r="J486" i="3"/>
  <c r="J462" i="3"/>
  <c r="J450" i="3"/>
  <c r="J431" i="3"/>
  <c r="BK418" i="3"/>
  <c r="BK399" i="3"/>
  <c r="BK373" i="3"/>
  <c r="BK351" i="3"/>
  <c r="BK334" i="3"/>
  <c r="BK304" i="3"/>
  <c r="J280" i="3"/>
  <c r="J260" i="3"/>
  <c r="BK241" i="3"/>
  <c r="BK227" i="3"/>
  <c r="J201" i="3"/>
  <c r="BK181" i="3"/>
  <c r="J174" i="3"/>
  <c r="J154" i="3"/>
  <c r="J131" i="3"/>
  <c r="J114" i="3"/>
  <c r="J658" i="3"/>
  <c r="J649" i="3"/>
  <c r="J644" i="3"/>
  <c r="BK631" i="3"/>
  <c r="BK609" i="3"/>
  <c r="J594" i="3"/>
  <c r="BK571" i="3"/>
  <c r="BK550" i="3"/>
  <c r="J518" i="3"/>
  <c r="J505" i="3"/>
  <c r="BK492" i="3"/>
  <c r="J468" i="3"/>
  <c r="J452" i="3"/>
  <c r="BK438" i="3"/>
  <c r="BK420" i="3"/>
  <c r="J405" i="3"/>
  <c r="BK378" i="3"/>
  <c r="J356" i="3"/>
  <c r="J338" i="3"/>
  <c r="J311" i="3"/>
  <c r="J287" i="3"/>
  <c r="BK262" i="3"/>
  <c r="J246" i="3"/>
  <c r="J236" i="3"/>
  <c r="BK212" i="3"/>
  <c r="BK190" i="3"/>
  <c r="J165" i="3"/>
  <c r="J144" i="3"/>
  <c r="J129" i="3"/>
  <c r="BK109" i="3"/>
  <c r="BK858" i="4"/>
  <c r="BK828" i="4"/>
  <c r="J820" i="4"/>
  <c r="BK806" i="4"/>
  <c r="BK796" i="4"/>
  <c r="BK781" i="4"/>
  <c r="BK768" i="4"/>
  <c r="J757" i="4"/>
  <c r="BK743" i="4"/>
  <c r="J718" i="4"/>
  <c r="BK676" i="4"/>
  <c r="BK667" i="4"/>
  <c r="J656" i="4"/>
  <c r="BK634" i="4"/>
  <c r="J603" i="4"/>
  <c r="BK569" i="4"/>
  <c r="J560" i="4"/>
  <c r="BK538" i="4"/>
  <c r="J513" i="4"/>
  <c r="J493" i="4"/>
  <c r="J480" i="4"/>
  <c r="BK468" i="4"/>
  <c r="BK455" i="4"/>
  <c r="BK433" i="4"/>
  <c r="J401" i="4"/>
  <c r="J362" i="4"/>
  <c r="J317" i="4"/>
  <c r="BK307" i="4"/>
  <c r="J290" i="4"/>
  <c r="BK264" i="4"/>
  <c r="BK250" i="4"/>
  <c r="J224" i="4"/>
  <c r="BK214" i="4"/>
  <c r="BK210" i="4"/>
  <c r="J192" i="4"/>
  <c r="J150" i="4"/>
  <c r="J128" i="4"/>
  <c r="BK104" i="4"/>
  <c r="J834" i="4"/>
  <c r="BK814" i="4"/>
  <c r="J806" i="4"/>
  <c r="J791" i="4"/>
  <c r="BK780" i="4"/>
  <c r="J767" i="4"/>
  <c r="BK757" i="4"/>
  <c r="BK747" i="4"/>
  <c r="J730" i="4"/>
  <c r="J680" i="4"/>
  <c r="J669" i="4"/>
  <c r="BK658" i="4"/>
  <c r="BK643" i="4"/>
  <c r="BK591" i="4"/>
  <c r="J565" i="4"/>
  <c r="BK543" i="4"/>
  <c r="J520" i="4"/>
  <c r="J495" i="4"/>
  <c r="J491" i="4"/>
  <c r="J469" i="4"/>
  <c r="J457" i="4"/>
  <c r="J433" i="4"/>
  <c r="J409" i="4"/>
  <c r="BK385" i="4"/>
  <c r="J334" i="4"/>
  <c r="J307" i="4"/>
  <c r="BK290" i="4"/>
  <c r="J264" i="4"/>
  <c r="J250" i="4"/>
  <c r="BK233" i="4"/>
  <c r="J216" i="4"/>
  <c r="BK208" i="4"/>
  <c r="BK155" i="4"/>
  <c r="BK140" i="4"/>
  <c r="J123" i="4"/>
  <c r="J104" i="4"/>
  <c r="BK122" i="5"/>
  <c r="BK117" i="5"/>
  <c r="BK110" i="5"/>
  <c r="J104" i="5"/>
  <c r="BK99" i="5"/>
  <c r="BK121" i="5"/>
  <c r="J116" i="5"/>
  <c r="BK111" i="5"/>
  <c r="BK104" i="5"/>
  <c r="BK2280" i="2"/>
  <c r="J2235" i="2"/>
  <c r="BK2205" i="2"/>
  <c r="BK2170" i="2"/>
  <c r="BK2152" i="2"/>
  <c r="BK2129" i="2"/>
  <c r="J2092" i="2"/>
  <c r="BK2070" i="2"/>
  <c r="J2038" i="2"/>
  <c r="J2005" i="2"/>
  <c r="BK1990" i="2"/>
  <c r="BK1970" i="2"/>
  <c r="BK1954" i="2"/>
  <c r="BK1941" i="2"/>
  <c r="BK1929" i="2"/>
  <c r="J1921" i="2"/>
  <c r="BK1905" i="2"/>
  <c r="J1875" i="2"/>
  <c r="BK1868" i="2"/>
  <c r="J1840" i="2"/>
  <c r="J1828" i="2"/>
  <c r="BK1805" i="2"/>
  <c r="BK1772" i="2"/>
  <c r="BK1756" i="2"/>
  <c r="J1730" i="2"/>
  <c r="BK1705" i="2"/>
  <c r="BK1674" i="2"/>
  <c r="BK1648" i="2"/>
  <c r="BK1627" i="2"/>
  <c r="J1610" i="2"/>
  <c r="BK1588" i="2"/>
  <c r="BK1572" i="2"/>
  <c r="J1558" i="2"/>
  <c r="J1541" i="2"/>
  <c r="BK1537" i="2"/>
  <c r="BK1514" i="2"/>
  <c r="J1498" i="2"/>
  <c r="BK1478" i="2"/>
  <c r="BK1460" i="2"/>
  <c r="J1436" i="2"/>
  <c r="BK1418" i="2"/>
  <c r="BK1409" i="2"/>
  <c r="J1358" i="2"/>
  <c r="J1320" i="2"/>
  <c r="J1283" i="2"/>
  <c r="J1184" i="2"/>
  <c r="J1156" i="2"/>
  <c r="BK1130" i="2"/>
  <c r="J1108" i="2"/>
  <c r="J1077" i="2"/>
  <c r="BK1057" i="2"/>
  <c r="BK1048" i="2"/>
  <c r="J1029" i="2"/>
  <c r="BK1002" i="2"/>
  <c r="J983" i="2"/>
  <c r="BK897" i="2"/>
  <c r="J868" i="2"/>
  <c r="BK813" i="2"/>
  <c r="BK794" i="2"/>
  <c r="J720" i="2"/>
  <c r="BK667" i="2"/>
  <c r="BK594" i="2"/>
  <c r="BK570" i="2"/>
  <c r="J541" i="2"/>
  <c r="J508" i="2"/>
  <c r="BK409" i="2"/>
  <c r="J386" i="2"/>
  <c r="J363" i="2"/>
  <c r="J305" i="2"/>
  <c r="J239" i="2"/>
  <c r="J174" i="2"/>
  <c r="J135" i="2"/>
  <c r="J113" i="2"/>
  <c r="J2371" i="2"/>
  <c r="J2361" i="2"/>
  <c r="J2351" i="2"/>
  <c r="BK2339" i="2"/>
  <c r="BK2333" i="2"/>
  <c r="BK2323" i="2"/>
  <c r="BK2307" i="2"/>
  <c r="J2291" i="2"/>
  <c r="BK2235" i="2"/>
  <c r="J2225" i="2"/>
  <c r="J2170" i="2"/>
  <c r="BK2148" i="2"/>
  <c r="BK2100" i="2"/>
  <c r="BK2080" i="2"/>
  <c r="J2063" i="2"/>
  <c r="J2022" i="2"/>
  <c r="BK2005" i="2"/>
  <c r="J1988" i="2"/>
  <c r="BK1960" i="2"/>
  <c r="J1954" i="2"/>
  <c r="J1941" i="2"/>
  <c r="J1929" i="2"/>
  <c r="BK1921" i="2"/>
  <c r="J1909" i="2"/>
  <c r="BK1883" i="2"/>
  <c r="J1868" i="2"/>
  <c r="BK1840" i="2"/>
  <c r="BK1832" i="2"/>
  <c r="BK1820" i="2"/>
  <c r="J1786" i="2"/>
  <c r="J1765" i="2"/>
  <c r="BK1738" i="2"/>
  <c r="BK1710" i="2"/>
  <c r="J1682" i="2"/>
  <c r="BK1653" i="2"/>
  <c r="J1627" i="2"/>
  <c r="BK1610" i="2"/>
  <c r="BK1591" i="2"/>
  <c r="J1577" i="2"/>
  <c r="BK1563" i="2"/>
  <c r="BK1546" i="2"/>
  <c r="J1529" i="2"/>
  <c r="J1507" i="2"/>
  <c r="J1493" i="2"/>
  <c r="BK1475" i="2"/>
  <c r="J1446" i="2"/>
  <c r="J1428" i="2"/>
  <c r="BK1415" i="2"/>
  <c r="BK1403" i="2"/>
  <c r="BK1356" i="2"/>
  <c r="BK1318" i="2"/>
  <c r="BK1267" i="2"/>
  <c r="BK1248" i="2"/>
  <c r="J1175" i="2"/>
  <c r="BK1150" i="2"/>
  <c r="J1120" i="2"/>
  <c r="J1098" i="2"/>
  <c r="J1072" i="2"/>
  <c r="BK1053" i="2"/>
  <c r="BK1036" i="2"/>
  <c r="BK1017" i="2"/>
  <c r="BK994" i="2"/>
  <c r="J965" i="2"/>
  <c r="BK876" i="2"/>
  <c r="BK834" i="2"/>
  <c r="BK798" i="2"/>
  <c r="BK790" i="2"/>
  <c r="BK697" i="2"/>
  <c r="BK638" i="2"/>
  <c r="J594" i="2"/>
  <c r="J557" i="2"/>
  <c r="BK508" i="2"/>
  <c r="J409" i="2"/>
  <c r="BK386" i="2"/>
  <c r="BK363" i="2"/>
  <c r="BK305" i="2"/>
  <c r="J254" i="2"/>
  <c r="BK153" i="2"/>
  <c r="BK135" i="2"/>
  <c r="BK113" i="2"/>
  <c r="BK649" i="3"/>
  <c r="BK644" i="3"/>
  <c r="BK639" i="3"/>
  <c r="BK624" i="3"/>
  <c r="J607" i="3"/>
  <c r="J589" i="3"/>
  <c r="J562" i="3"/>
  <c r="J541" i="3"/>
  <c r="BK518" i="3"/>
  <c r="BK505" i="3"/>
  <c r="J492" i="3"/>
  <c r="BK468" i="3"/>
  <c r="BK452" i="3"/>
  <c r="J438" i="3"/>
  <c r="J420" i="3"/>
  <c r="BK405" i="3"/>
  <c r="J378" i="3"/>
  <c r="BK356" i="3"/>
  <c r="BK338" i="3"/>
  <c r="BK311" i="3"/>
  <c r="BK287" i="3"/>
  <c r="J262" i="3"/>
  <c r="BK246" i="3"/>
  <c r="BK238" i="3"/>
  <c r="J218" i="3"/>
  <c r="BK196" i="3"/>
  <c r="BK176" i="3"/>
  <c r="J171" i="3"/>
  <c r="J149" i="3"/>
  <c r="BK129" i="3"/>
  <c r="J109" i="3"/>
  <c r="BK654" i="3"/>
  <c r="BK648" i="3"/>
  <c r="BK642" i="3"/>
  <c r="J624" i="3"/>
  <c r="BK607" i="3"/>
  <c r="BK589" i="3"/>
  <c r="BK569" i="3"/>
  <c r="J544" i="3"/>
  <c r="BK523" i="3"/>
  <c r="J506" i="3"/>
  <c r="BK495" i="3"/>
  <c r="BK474" i="3"/>
  <c r="BK455" i="3"/>
  <c r="J446" i="3"/>
  <c r="J418" i="3"/>
  <c r="J399" i="3"/>
  <c r="BK380" i="3"/>
  <c r="J361" i="3"/>
  <c r="BK342" i="3"/>
  <c r="J318" i="3"/>
  <c r="BK294" i="3"/>
  <c r="BK268" i="3"/>
  <c r="BK260" i="3"/>
  <c r="BK251" i="3"/>
  <c r="J241" i="3"/>
  <c r="J527" i="4"/>
  <c r="BK495" i="4"/>
  <c r="J481" i="4"/>
  <c r="BK469" i="4"/>
  <c r="BK457" i="4"/>
  <c r="J424" i="4"/>
  <c r="BK403" i="4"/>
  <c r="J379" i="4"/>
  <c r="BK319" i="4"/>
  <c r="BK302" i="4"/>
  <c r="BK282" i="4"/>
  <c r="J261" i="4"/>
  <c r="J247" i="4"/>
  <c r="J242" i="4"/>
  <c r="J219" i="4"/>
  <c r="BK212" i="4"/>
  <c r="BK206" i="4"/>
  <c r="J155" i="4"/>
  <c r="J135" i="4"/>
  <c r="BK110" i="4"/>
  <c r="BK860" i="4"/>
  <c r="J828" i="4"/>
  <c r="J812" i="4"/>
  <c r="J796" i="4"/>
  <c r="J781" i="4"/>
  <c r="J768" i="4"/>
  <c r="J758" i="4"/>
  <c r="J750" i="4"/>
  <c r="BK735" i="4"/>
  <c r="BK691" i="4"/>
  <c r="J671" i="4"/>
  <c r="BK660" i="4"/>
  <c r="BK656" i="4"/>
  <c r="BK629" i="4"/>
  <c r="BK603" i="4"/>
  <c r="J585" i="4"/>
  <c r="BK560" i="4"/>
  <c r="J538" i="4"/>
  <c r="BK513" i="4"/>
  <c r="BK493" i="4"/>
  <c r="BK480" i="4"/>
  <c r="J468" i="4"/>
  <c r="J455" i="4"/>
  <c r="BK424" i="4"/>
  <c r="J403" i="4"/>
  <c r="BK379" i="4"/>
  <c r="J319" i="4"/>
  <c r="J302" i="4"/>
  <c r="J282" i="4"/>
  <c r="BK261" i="4"/>
  <c r="BK247" i="4"/>
  <c r="BK236" i="4"/>
  <c r="J218" i="4"/>
  <c r="J210" i="4"/>
  <c r="BK192" i="4"/>
  <c r="BK150" i="4"/>
  <c r="BK128" i="4"/>
  <c r="BK100" i="4"/>
  <c r="J123" i="5"/>
  <c r="J119" i="5"/>
  <c r="BK113" i="5"/>
  <c r="J107" i="5"/>
  <c r="BK101" i="5"/>
  <c r="BK127" i="5"/>
  <c r="J122" i="5"/>
  <c r="J117" i="5"/>
  <c r="J112" i="5"/>
  <c r="J105" i="5"/>
  <c r="J101" i="5"/>
  <c r="BK2291" i="2"/>
  <c r="BK2243" i="2"/>
  <c r="BK2211" i="2"/>
  <c r="J2172" i="2"/>
  <c r="J2149" i="2"/>
  <c r="J2127" i="2"/>
  <c r="J2085" i="2"/>
  <c r="BK2063" i="2"/>
  <c r="J2029" i="2"/>
  <c r="BK1999" i="2"/>
  <c r="BK1988" i="2"/>
  <c r="BK1963" i="2"/>
  <c r="BK1953" i="2"/>
  <c r="BK1940" i="2"/>
  <c r="J1924" i="2"/>
  <c r="J1918" i="2"/>
  <c r="BK1901" i="2"/>
  <c r="J1874" i="2"/>
  <c r="J1859" i="2"/>
  <c r="BK1830" i="2"/>
  <c r="J1811" i="2"/>
  <c r="J1781" i="2"/>
  <c r="BK1760" i="2"/>
  <c r="J1738" i="2"/>
  <c r="J1710" i="2"/>
  <c r="BK1682" i="2"/>
  <c r="J1653" i="2"/>
  <c r="J1630" i="2"/>
  <c r="BK1613" i="2"/>
  <c r="J1591" i="2"/>
  <c r="BK1577" i="2"/>
  <c r="J1563" i="2"/>
  <c r="J1546" i="2"/>
  <c r="BK1529" i="2"/>
  <c r="BK1512" i="2"/>
  <c r="BK1493" i="2"/>
  <c r="J1475" i="2"/>
  <c r="J1456" i="2"/>
  <c r="BK1433" i="2"/>
  <c r="J1415" i="2"/>
  <c r="J1403" i="2"/>
  <c r="J1356" i="2"/>
  <c r="J1322" i="2"/>
  <c r="J1296" i="2"/>
  <c r="BK1223" i="2"/>
  <c r="BK1162" i="2"/>
  <c r="BK1137" i="2"/>
  <c r="BK1113" i="2"/>
  <c r="J1091" i="2"/>
  <c r="BK1055" i="2"/>
  <c r="BK1041" i="2"/>
  <c r="BK1024" i="2"/>
  <c r="J996" i="2"/>
  <c r="BK971" i="2"/>
  <c r="J876" i="2"/>
  <c r="J834" i="2"/>
  <c r="J800" i="2"/>
  <c r="BK792" i="2"/>
  <c r="J697" i="2"/>
  <c r="J638" i="2"/>
  <c r="BK599" i="2"/>
  <c r="BK566" i="2"/>
  <c r="J527" i="2"/>
  <c r="BK456" i="2"/>
  <c r="J400" i="2"/>
  <c r="J373" i="2"/>
  <c r="J321" i="2"/>
  <c r="BK254" i="2"/>
  <c r="BK217" i="2"/>
  <c r="J140" i="2"/>
  <c r="BK118" i="2"/>
  <c r="BK2371" i="2"/>
  <c r="BK2361" i="2"/>
  <c r="BK2351" i="2"/>
  <c r="J2339" i="2"/>
  <c r="J2333" i="2"/>
  <c r="J2323" i="2"/>
  <c r="J2307" i="2"/>
  <c r="BK2288" i="2"/>
  <c r="J2243" i="2"/>
  <c r="BK2172" i="2"/>
  <c r="BK2149" i="2"/>
  <c r="BK2127" i="2"/>
  <c r="BK2085" i="2"/>
  <c r="J2070" i="2"/>
  <c r="J2051" i="2"/>
  <c r="BK2014" i="2"/>
  <c r="J1990" i="2"/>
  <c r="J1970" i="2"/>
  <c r="BK1959" i="2"/>
  <c r="J1946" i="2"/>
  <c r="J1930" i="2"/>
  <c r="BK1922" i="2"/>
  <c r="J1905" i="2"/>
  <c r="BK1875" i="2"/>
  <c r="J1867" i="2"/>
  <c r="J1837" i="2"/>
  <c r="BK1823" i="2"/>
  <c r="BK1793" i="2"/>
  <c r="J1767" i="2"/>
  <c r="BK1746" i="2"/>
  <c r="J1718" i="2"/>
  <c r="J1694" i="2"/>
  <c r="J1658" i="2"/>
  <c r="J1647" i="2"/>
  <c r="BK1626" i="2"/>
  <c r="BK1600" i="2"/>
  <c r="BK1578" i="2"/>
  <c r="J1569" i="2"/>
  <c r="BK1551" i="2"/>
  <c r="J1537" i="2"/>
  <c r="J1523" i="2"/>
  <c r="BK1498" i="2"/>
  <c r="J1478" i="2"/>
  <c r="BK1465" i="2"/>
  <c r="BK1456" i="2"/>
  <c r="J1440" i="2"/>
  <c r="J1418" i="2"/>
  <c r="J1409" i="2"/>
  <c r="BK1358" i="2"/>
  <c r="BK1320" i="2"/>
  <c r="BK1283" i="2"/>
  <c r="J1258" i="2"/>
  <c r="BK1184" i="2"/>
  <c r="BK1170" i="2"/>
  <c r="J1145" i="2"/>
  <c r="J1113" i="2"/>
  <c r="BK1077" i="2"/>
  <c r="J1055" i="2"/>
  <c r="J1041" i="2"/>
  <c r="J1024" i="2"/>
  <c r="BK996" i="2"/>
  <c r="J971" i="2"/>
  <c r="BK883" i="2"/>
  <c r="J855" i="2"/>
  <c r="BK800" i="2"/>
  <c r="J792" i="2"/>
  <c r="BK720" i="2"/>
  <c r="J667" i="2"/>
  <c r="J599" i="2"/>
  <c r="J566" i="2"/>
  <c r="BK541" i="2"/>
  <c r="BK491" i="2"/>
  <c r="J407" i="2"/>
  <c r="J384" i="2"/>
  <c r="BK332" i="2"/>
  <c r="BK297" i="2"/>
  <c r="BK174" i="2"/>
  <c r="J153" i="2"/>
  <c r="J130" i="2"/>
  <c r="BK651" i="3"/>
  <c r="BK646" i="3"/>
  <c r="J642" i="3"/>
  <c r="J617" i="3"/>
  <c r="J585" i="3"/>
  <c r="J569" i="3"/>
  <c r="BK544" i="3"/>
  <c r="J523" i="3"/>
  <c r="BK506" i="3"/>
  <c r="J495" i="3"/>
  <c r="J474" i="3"/>
  <c r="J455" i="3"/>
  <c r="BK446" i="3"/>
  <c r="J425" i="3"/>
  <c r="BK410" i="3"/>
  <c r="J380" i="3"/>
  <c r="BK361" i="3"/>
  <c r="J342" i="3"/>
  <c r="BK318" i="3"/>
  <c r="J294" i="3"/>
  <c r="J268" i="3"/>
  <c r="J251" i="3"/>
  <c r="BK236" i="3"/>
  <c r="J212" i="3"/>
  <c r="J190" i="3"/>
  <c r="J176" i="3"/>
  <c r="BK165" i="3"/>
  <c r="BK144" i="3"/>
  <c r="J126" i="3"/>
  <c r="BK103" i="3"/>
  <c r="J654" i="3"/>
  <c r="J647" i="3"/>
  <c r="J639" i="3"/>
  <c r="BK617" i="3"/>
  <c r="J602" i="3"/>
  <c r="BK585" i="3"/>
  <c r="BK562" i="3"/>
  <c r="BK541" i="3"/>
  <c r="BK527" i="3"/>
  <c r="BK511" i="3"/>
  <c r="J500" i="3"/>
  <c r="BK480" i="3"/>
  <c r="J458" i="3"/>
  <c r="BK448" i="3"/>
  <c r="BK426" i="3"/>
  <c r="BK415" i="3"/>
  <c r="BK393" i="3"/>
  <c r="J365" i="3"/>
  <c r="BK346" i="3"/>
  <c r="J330" i="3"/>
  <c r="BK302" i="3"/>
  <c r="BK274" i="3"/>
  <c r="BK257" i="3"/>
  <c r="J240" i="3"/>
  <c r="J227" i="3"/>
  <c r="BK201" i="3"/>
  <c r="J181" i="3"/>
  <c r="BK154" i="3"/>
  <c r="BK134" i="3"/>
  <c r="BK126" i="3"/>
  <c r="BK866" i="4"/>
  <c r="BK837" i="4"/>
  <c r="BK812" i="4"/>
  <c r="J797" i="4"/>
  <c r="BK788" i="4"/>
  <c r="J775" i="4"/>
  <c r="J762" i="4"/>
  <c r="BK750" i="4"/>
  <c r="J735" i="4"/>
  <c r="J691" i="4"/>
  <c r="BK671" i="4"/>
  <c r="J660" i="4"/>
  <c r="J648" i="4"/>
  <c r="J624" i="4"/>
  <c r="BK585" i="4"/>
  <c r="BK549" i="4"/>
  <c r="J525" i="4"/>
  <c r="BK500" i="4"/>
  <c r="BK491" i="4"/>
  <c r="BK474" i="4"/>
  <c r="J462" i="4"/>
  <c r="J443" i="4"/>
  <c r="J422" i="4"/>
  <c r="BK409" i="4"/>
  <c r="J385" i="4"/>
  <c r="BK334" i="4"/>
  <c r="J300" i="4"/>
  <c r="BK278" i="4"/>
  <c r="J259" i="4"/>
  <c r="J245" i="4"/>
  <c r="J236" i="4"/>
  <c r="BK218" i="4"/>
  <c r="J201" i="4"/>
  <c r="BK177" i="4"/>
  <c r="J140" i="4"/>
  <c r="BK116" i="4"/>
  <c r="J866" i="4"/>
  <c r="J847" i="4"/>
  <c r="J825" i="4"/>
  <c r="BK797" i="4"/>
  <c r="J786" i="4"/>
  <c r="J773" i="4"/>
  <c r="BK759" i="4"/>
  <c r="J755" i="4"/>
  <c r="J740" i="4"/>
  <c r="BK705" i="4"/>
  <c r="BK674" i="4"/>
  <c r="BK664" i="4"/>
  <c r="J654" i="4"/>
  <c r="J634" i="4"/>
  <c r="J612" i="4"/>
  <c r="J575" i="4"/>
  <c r="BK555" i="4"/>
  <c r="BK527" i="4"/>
  <c r="BK502" i="4"/>
  <c r="J492" i="4"/>
  <c r="J475" i="4"/>
  <c r="J463" i="4"/>
  <c r="J448" i="4"/>
  <c r="BK422" i="4"/>
  <c r="BK401" i="4"/>
  <c r="BK362" i="4"/>
  <c r="BK317" i="4"/>
  <c r="BK300" i="4"/>
  <c r="J278" i="4"/>
  <c r="BK259" i="4"/>
  <c r="BK245" i="4"/>
  <c r="BK219" i="4"/>
  <c r="J212" i="4"/>
  <c r="BK201" i="4"/>
  <c r="BK182" i="4"/>
  <c r="BK145" i="4"/>
  <c r="J110" i="4"/>
  <c r="BK124" i="5"/>
  <c r="J120" i="5"/>
  <c r="J115" i="5"/>
  <c r="BK112" i="5"/>
  <c r="BK105" i="5"/>
  <c r="BK102" i="5"/>
  <c r="BK123" i="5"/>
  <c r="BK119" i="5"/>
  <c r="J113" i="5"/>
  <c r="BK107" i="5"/>
  <c r="J102" i="5"/>
  <c r="BK100" i="5"/>
  <c r="R2290" i="2" l="1"/>
  <c r="P2290" i="2"/>
  <c r="T2290" i="2"/>
  <c r="BK106" i="2"/>
  <c r="J106" i="2" s="1"/>
  <c r="J61" i="2" s="1"/>
  <c r="BK164" i="2"/>
  <c r="J164" i="2" s="1"/>
  <c r="J62" i="2" s="1"/>
  <c r="T164" i="2"/>
  <c r="P1040" i="2"/>
  <c r="T1040" i="2"/>
  <c r="P1408" i="2"/>
  <c r="T1408" i="2"/>
  <c r="P1439" i="2"/>
  <c r="R1439" i="2"/>
  <c r="BK1513" i="2"/>
  <c r="J1513" i="2" s="1"/>
  <c r="J68" i="2" s="1"/>
  <c r="R1513" i="2"/>
  <c r="BK1540" i="2"/>
  <c r="J1540" i="2" s="1"/>
  <c r="J69" i="2" s="1"/>
  <c r="R1540" i="2"/>
  <c r="BK1570" i="2"/>
  <c r="J1570" i="2" s="1"/>
  <c r="J70" i="2" s="1"/>
  <c r="R1570" i="2"/>
  <c r="BK1590" i="2"/>
  <c r="J1590" i="2" s="1"/>
  <c r="J71" i="2" s="1"/>
  <c r="T1590" i="2"/>
  <c r="P1612" i="2"/>
  <c r="BK1629" i="2"/>
  <c r="J1629" i="2" s="1"/>
  <c r="J73" i="2" s="1"/>
  <c r="T1629" i="2"/>
  <c r="P1839" i="2"/>
  <c r="T1839" i="2"/>
  <c r="P1920" i="2"/>
  <c r="T1920" i="2"/>
  <c r="P1962" i="2"/>
  <c r="R1962" i="2"/>
  <c r="BK2099" i="2"/>
  <c r="J2099" i="2" s="1"/>
  <c r="J77" i="2" s="1"/>
  <c r="R2099" i="2"/>
  <c r="BK2151" i="2"/>
  <c r="J2151" i="2" s="1"/>
  <c r="J78" i="2" s="1"/>
  <c r="T2151" i="2"/>
  <c r="P2210" i="2"/>
  <c r="R2210" i="2"/>
  <c r="BK2306" i="2"/>
  <c r="J2306" i="2" s="1"/>
  <c r="J82" i="2" s="1"/>
  <c r="R2306" i="2"/>
  <c r="R2305" i="2"/>
  <c r="BK2327" i="2"/>
  <c r="J2327" i="2" s="1"/>
  <c r="J83" i="2" s="1"/>
  <c r="R2327" i="2"/>
  <c r="BK2344" i="2"/>
  <c r="J2344" i="2" s="1"/>
  <c r="J84" i="2" s="1"/>
  <c r="T2344" i="2"/>
  <c r="BK102" i="3"/>
  <c r="J102" i="3" s="1"/>
  <c r="J61" i="3" s="1"/>
  <c r="R102" i="3"/>
  <c r="BK143" i="3"/>
  <c r="J143" i="3" s="1"/>
  <c r="J62" i="3" s="1"/>
  <c r="R143" i="3"/>
  <c r="BK195" i="3"/>
  <c r="J195" i="3" s="1"/>
  <c r="J63" i="3" s="1"/>
  <c r="R195" i="3"/>
  <c r="BK211" i="3"/>
  <c r="J211" i="3" s="1"/>
  <c r="J64" i="3" s="1"/>
  <c r="T211" i="3"/>
  <c r="P267" i="3"/>
  <c r="BK286" i="3"/>
  <c r="J286" i="3" s="1"/>
  <c r="J66" i="3" s="1"/>
  <c r="R286" i="3"/>
  <c r="BK409" i="3"/>
  <c r="J409" i="3" s="1"/>
  <c r="J67" i="3" s="1"/>
  <c r="R409" i="3"/>
  <c r="BK445" i="3"/>
  <c r="J445" i="3" s="1"/>
  <c r="J68" i="3" s="1"/>
  <c r="R445" i="3"/>
  <c r="P461" i="3"/>
  <c r="T461" i="3"/>
  <c r="P494" i="3"/>
  <c r="T494" i="3"/>
  <c r="P504" i="3"/>
  <c r="T504" i="3"/>
  <c r="P510" i="3"/>
  <c r="R510" i="3"/>
  <c r="T510" i="3"/>
  <c r="P517" i="3"/>
  <c r="T517" i="3"/>
  <c r="P543" i="3"/>
  <c r="T543" i="3"/>
  <c r="P623" i="3"/>
  <c r="T623" i="3"/>
  <c r="P641" i="3"/>
  <c r="R641" i="3"/>
  <c r="BK650" i="3"/>
  <c r="J650" i="3" s="1"/>
  <c r="J80" i="3" s="1"/>
  <c r="T650" i="3"/>
  <c r="P99" i="4"/>
  <c r="R99" i="4"/>
  <c r="BK289" i="4"/>
  <c r="J289" i="4" s="1"/>
  <c r="J62" i="4" s="1"/>
  <c r="R289" i="4"/>
  <c r="BK311" i="4"/>
  <c r="J311" i="4" s="1"/>
  <c r="J63" i="4" s="1"/>
  <c r="R311" i="4"/>
  <c r="T311" i="4"/>
  <c r="P318" i="4"/>
  <c r="T318" i="4"/>
  <c r="P378" i="4"/>
  <c r="T378" i="4"/>
  <c r="P447" i="4"/>
  <c r="T447" i="4"/>
  <c r="P494" i="4"/>
  <c r="T494" i="4"/>
  <c r="P653" i="4"/>
  <c r="R653" i="4"/>
  <c r="BK673" i="4"/>
  <c r="J673" i="4" s="1"/>
  <c r="J69" i="4" s="1"/>
  <c r="R673" i="4"/>
  <c r="P679" i="4"/>
  <c r="R679" i="4"/>
  <c r="BK742" i="4"/>
  <c r="J742" i="4" s="1"/>
  <c r="J72" i="4" s="1"/>
  <c r="R742" i="4"/>
  <c r="BK749" i="4"/>
  <c r="J749" i="4" s="1"/>
  <c r="J73" i="4" s="1"/>
  <c r="R749" i="4"/>
  <c r="BK761" i="4"/>
  <c r="J761" i="4" s="1"/>
  <c r="J74" i="4" s="1"/>
  <c r="R761" i="4"/>
  <c r="BK799" i="4"/>
  <c r="J799" i="4" s="1"/>
  <c r="J75" i="4" s="1"/>
  <c r="R799" i="4"/>
  <c r="BK819" i="4"/>
  <c r="J819" i="4" s="1"/>
  <c r="J76" i="4" s="1"/>
  <c r="R819" i="4"/>
  <c r="BK827" i="4"/>
  <c r="J827" i="4" s="1"/>
  <c r="J77" i="4" s="1"/>
  <c r="T827" i="4"/>
  <c r="P106" i="2"/>
  <c r="R106" i="2"/>
  <c r="T106" i="2"/>
  <c r="T105" i="2" s="1"/>
  <c r="P164" i="2"/>
  <c r="R164" i="2"/>
  <c r="BK1040" i="2"/>
  <c r="J1040" i="2" s="1"/>
  <c r="J63" i="2" s="1"/>
  <c r="R1040" i="2"/>
  <c r="BK1408" i="2"/>
  <c r="J1408" i="2" s="1"/>
  <c r="J64" i="2" s="1"/>
  <c r="R1408" i="2"/>
  <c r="BK1439" i="2"/>
  <c r="J1439" i="2" s="1"/>
  <c r="J67" i="2" s="1"/>
  <c r="T1439" i="2"/>
  <c r="P1513" i="2"/>
  <c r="T1513" i="2"/>
  <c r="P1540" i="2"/>
  <c r="T1540" i="2"/>
  <c r="P1570" i="2"/>
  <c r="T1570" i="2"/>
  <c r="P1590" i="2"/>
  <c r="R1590" i="2"/>
  <c r="BK1612" i="2"/>
  <c r="J1612" i="2" s="1"/>
  <c r="J72" i="2" s="1"/>
  <c r="R1612" i="2"/>
  <c r="T1612" i="2"/>
  <c r="P1629" i="2"/>
  <c r="R1629" i="2"/>
  <c r="BK1839" i="2"/>
  <c r="J1839" i="2" s="1"/>
  <c r="J74" i="2" s="1"/>
  <c r="R1839" i="2"/>
  <c r="BK1920" i="2"/>
  <c r="J1920" i="2" s="1"/>
  <c r="J75" i="2" s="1"/>
  <c r="R1920" i="2"/>
  <c r="BK1962" i="2"/>
  <c r="J1962" i="2" s="1"/>
  <c r="J76" i="2" s="1"/>
  <c r="T1962" i="2"/>
  <c r="P2099" i="2"/>
  <c r="T2099" i="2"/>
  <c r="P2151" i="2"/>
  <c r="R2151" i="2"/>
  <c r="BK2210" i="2"/>
  <c r="J2210" i="2" s="1"/>
  <c r="J79" i="2" s="1"/>
  <c r="T2210" i="2"/>
  <c r="P2306" i="2"/>
  <c r="P2305" i="2" s="1"/>
  <c r="T2306" i="2"/>
  <c r="T2305" i="2" s="1"/>
  <c r="P2327" i="2"/>
  <c r="T2327" i="2"/>
  <c r="P2344" i="2"/>
  <c r="R2344" i="2"/>
  <c r="P102" i="3"/>
  <c r="T102" i="3"/>
  <c r="P143" i="3"/>
  <c r="T143" i="3"/>
  <c r="P195" i="3"/>
  <c r="T195" i="3"/>
  <c r="P211" i="3"/>
  <c r="R211" i="3"/>
  <c r="BK267" i="3"/>
  <c r="J267" i="3" s="1"/>
  <c r="J65" i="3" s="1"/>
  <c r="R267" i="3"/>
  <c r="T267" i="3"/>
  <c r="P286" i="3"/>
  <c r="T286" i="3"/>
  <c r="P409" i="3"/>
  <c r="T409" i="3"/>
  <c r="P445" i="3"/>
  <c r="T445" i="3"/>
  <c r="BK461" i="3"/>
  <c r="J461" i="3"/>
  <c r="J71" i="3" s="1"/>
  <c r="R461" i="3"/>
  <c r="BK494" i="3"/>
  <c r="J494" i="3" s="1"/>
  <c r="J72" i="3" s="1"/>
  <c r="R494" i="3"/>
  <c r="BK504" i="3"/>
  <c r="J504" i="3"/>
  <c r="J73" i="3" s="1"/>
  <c r="R504" i="3"/>
  <c r="BK510" i="3"/>
  <c r="J510" i="3" s="1"/>
  <c r="J74" i="3" s="1"/>
  <c r="BK517" i="3"/>
  <c r="J517" i="3" s="1"/>
  <c r="J75" i="3" s="1"/>
  <c r="R517" i="3"/>
  <c r="BK543" i="3"/>
  <c r="J543" i="3" s="1"/>
  <c r="J76" i="3" s="1"/>
  <c r="R543" i="3"/>
  <c r="BK623" i="3"/>
  <c r="J623" i="3" s="1"/>
  <c r="J78" i="3" s="1"/>
  <c r="R623" i="3"/>
  <c r="BK641" i="3"/>
  <c r="J641" i="3" s="1"/>
  <c r="J79" i="3" s="1"/>
  <c r="T641" i="3"/>
  <c r="P650" i="3"/>
  <c r="R650" i="3"/>
  <c r="BK99" i="4"/>
  <c r="J99" i="4" s="1"/>
  <c r="J61" i="4" s="1"/>
  <c r="T99" i="4"/>
  <c r="P289" i="4"/>
  <c r="T289" i="4"/>
  <c r="P311" i="4"/>
  <c r="BK318" i="4"/>
  <c r="J318" i="4"/>
  <c r="J64" i="4" s="1"/>
  <c r="R318" i="4"/>
  <c r="BK378" i="4"/>
  <c r="J378" i="4" s="1"/>
  <c r="J65" i="4" s="1"/>
  <c r="R378" i="4"/>
  <c r="BK447" i="4"/>
  <c r="J447" i="4"/>
  <c r="J66" i="4" s="1"/>
  <c r="R447" i="4"/>
  <c r="BK494" i="4"/>
  <c r="J494" i="4" s="1"/>
  <c r="J67" i="4" s="1"/>
  <c r="R494" i="4"/>
  <c r="BK653" i="4"/>
  <c r="J653" i="4" s="1"/>
  <c r="J68" i="4" s="1"/>
  <c r="T653" i="4"/>
  <c r="P673" i="4"/>
  <c r="T673" i="4"/>
  <c r="BK679" i="4"/>
  <c r="J679" i="4"/>
  <c r="J71" i="4" s="1"/>
  <c r="T679" i="4"/>
  <c r="P742" i="4"/>
  <c r="T742" i="4"/>
  <c r="P749" i="4"/>
  <c r="T749" i="4"/>
  <c r="P761" i="4"/>
  <c r="T761" i="4"/>
  <c r="P799" i="4"/>
  <c r="T799" i="4"/>
  <c r="P819" i="4"/>
  <c r="T819" i="4"/>
  <c r="P827" i="4"/>
  <c r="R827" i="4"/>
  <c r="BK98" i="5"/>
  <c r="J98" i="5" s="1"/>
  <c r="J66" i="5" s="1"/>
  <c r="P98" i="5"/>
  <c r="R98" i="5"/>
  <c r="T98" i="5"/>
  <c r="BK109" i="5"/>
  <c r="J109" i="5" s="1"/>
  <c r="J69" i="5" s="1"/>
  <c r="P109" i="5"/>
  <c r="R109" i="5"/>
  <c r="T109" i="5"/>
  <c r="BK114" i="5"/>
  <c r="J114" i="5" s="1"/>
  <c r="J70" i="5" s="1"/>
  <c r="P114" i="5"/>
  <c r="R114" i="5"/>
  <c r="T114" i="5"/>
  <c r="BK118" i="5"/>
  <c r="J118" i="5"/>
  <c r="J71" i="5" s="1"/>
  <c r="P118" i="5"/>
  <c r="R118" i="5"/>
  <c r="T118" i="5"/>
  <c r="BK2290" i="2"/>
  <c r="J2290" i="2" s="1"/>
  <c r="J80" i="2" s="1"/>
  <c r="BK457" i="3"/>
  <c r="J457" i="3"/>
  <c r="J69" i="3" s="1"/>
  <c r="BK1435" i="2"/>
  <c r="J1435" i="2" s="1"/>
  <c r="J65" i="2" s="1"/>
  <c r="BK616" i="3"/>
  <c r="J616" i="3" s="1"/>
  <c r="J77" i="3" s="1"/>
  <c r="BK106" i="5"/>
  <c r="J106" i="5" s="1"/>
  <c r="J67" i="5" s="1"/>
  <c r="BK126" i="5"/>
  <c r="J126" i="5"/>
  <c r="J73" i="5" s="1"/>
  <c r="BK98" i="4"/>
  <c r="J98" i="4" s="1"/>
  <c r="J60" i="4" s="1"/>
  <c r="E50" i="5"/>
  <c r="J56" i="5"/>
  <c r="J58" i="5"/>
  <c r="F91" i="5"/>
  <c r="F92" i="5"/>
  <c r="BE99" i="5"/>
  <c r="BE100" i="5"/>
  <c r="BE103" i="5"/>
  <c r="BE110" i="5"/>
  <c r="BE113" i="5"/>
  <c r="BE117" i="5"/>
  <c r="BE119" i="5"/>
  <c r="BE121" i="5"/>
  <c r="BE123" i="5"/>
  <c r="J59" i="5"/>
  <c r="BE101" i="5"/>
  <c r="BE102" i="5"/>
  <c r="BE104" i="5"/>
  <c r="BE105" i="5"/>
  <c r="BE107" i="5"/>
  <c r="BE111" i="5"/>
  <c r="BE112" i="5"/>
  <c r="BE115" i="5"/>
  <c r="BE116" i="5"/>
  <c r="BE120" i="5"/>
  <c r="BE122" i="5"/>
  <c r="BE124" i="5"/>
  <c r="BE127" i="5"/>
  <c r="E48" i="4"/>
  <c r="F55" i="4"/>
  <c r="J91" i="4"/>
  <c r="BE123" i="4"/>
  <c r="BE128" i="4"/>
  <c r="BE140" i="4"/>
  <c r="BE145" i="4"/>
  <c r="BE155" i="4"/>
  <c r="BE177" i="4"/>
  <c r="BE182" i="4"/>
  <c r="BE192" i="4"/>
  <c r="BE201" i="4"/>
  <c r="BE218" i="4"/>
  <c r="BE219" i="4"/>
  <c r="BE224" i="4"/>
  <c r="BE233" i="4"/>
  <c r="BE236" i="4"/>
  <c r="BE242" i="4"/>
  <c r="BE245" i="4"/>
  <c r="BE256" i="4"/>
  <c r="BE259" i="4"/>
  <c r="BE290" i="4"/>
  <c r="BE300" i="4"/>
  <c r="BE312" i="4"/>
  <c r="BE317" i="4"/>
  <c r="BE346" i="4"/>
  <c r="BE385" i="4"/>
  <c r="BE391" i="4"/>
  <c r="BE409" i="4"/>
  <c r="BE422" i="4"/>
  <c r="BE433" i="4"/>
  <c r="BE443" i="4"/>
  <c r="BE457" i="4"/>
  <c r="BE468" i="4"/>
  <c r="BE475" i="4"/>
  <c r="BE480" i="4"/>
  <c r="BE491" i="4"/>
  <c r="BE492" i="4"/>
  <c r="BE493" i="4"/>
  <c r="BE500" i="4"/>
  <c r="BE502" i="4"/>
  <c r="BE520" i="4"/>
  <c r="BE525" i="4"/>
  <c r="BE538" i="4"/>
  <c r="BE543" i="4"/>
  <c r="BE560" i="4"/>
  <c r="BE565" i="4"/>
  <c r="BE585" i="4"/>
  <c r="BE603" i="4"/>
  <c r="BE612" i="4"/>
  <c r="BE624" i="4"/>
  <c r="BE634" i="4"/>
  <c r="BE643" i="4"/>
  <c r="BE656" i="4"/>
  <c r="BE658" i="4"/>
  <c r="BE660" i="4"/>
  <c r="BE671" i="4"/>
  <c r="BE680" i="4"/>
  <c r="BE691" i="4"/>
  <c r="BE705" i="4"/>
  <c r="BE730" i="4"/>
  <c r="BE743" i="4"/>
  <c r="BE755" i="4"/>
  <c r="BE756" i="4"/>
  <c r="BE758" i="4"/>
  <c r="BE762" i="4"/>
  <c r="BE773" i="4"/>
  <c r="BE780" i="4"/>
  <c r="BE781" i="4"/>
  <c r="BE796" i="4"/>
  <c r="BE797" i="4"/>
  <c r="BE812" i="4"/>
  <c r="BE820" i="4"/>
  <c r="BE825" i="4"/>
  <c r="BE847" i="4"/>
  <c r="BE858" i="4"/>
  <c r="BE866" i="4"/>
  <c r="J55" i="4"/>
  <c r="BE100" i="4"/>
  <c r="BE104" i="4"/>
  <c r="BE110" i="4"/>
  <c r="BE116" i="4"/>
  <c r="BE135" i="4"/>
  <c r="BE150" i="4"/>
  <c r="BE206" i="4"/>
  <c r="BE208" i="4"/>
  <c r="BE210" i="4"/>
  <c r="BE212" i="4"/>
  <c r="BE214" i="4"/>
  <c r="BE216" i="4"/>
  <c r="BE247" i="4"/>
  <c r="BE250" i="4"/>
  <c r="BE261" i="4"/>
  <c r="BE264" i="4"/>
  <c r="BE271" i="4"/>
  <c r="BE278" i="4"/>
  <c r="BE282" i="4"/>
  <c r="BE295" i="4"/>
  <c r="BE302" i="4"/>
  <c r="BE307" i="4"/>
  <c r="BE319" i="4"/>
  <c r="BE334" i="4"/>
  <c r="BE362" i="4"/>
  <c r="BE379" i="4"/>
  <c r="BE401" i="4"/>
  <c r="BE403" i="4"/>
  <c r="BE411" i="4"/>
  <c r="BE424" i="4"/>
  <c r="BE448" i="4"/>
  <c r="BE455" i="4"/>
  <c r="BE462" i="4"/>
  <c r="BE463" i="4"/>
  <c r="BE469" i="4"/>
  <c r="BE474" i="4"/>
  <c r="BE481" i="4"/>
  <c r="BE495" i="4"/>
  <c r="BE513" i="4"/>
  <c r="BE527" i="4"/>
  <c r="BE549" i="4"/>
  <c r="BE555" i="4"/>
  <c r="BE569" i="4"/>
  <c r="BE575" i="4"/>
  <c r="BE591" i="4"/>
  <c r="BE629" i="4"/>
  <c r="BE648" i="4"/>
  <c r="BE654" i="4"/>
  <c r="BE664" i="4"/>
  <c r="BE667" i="4"/>
  <c r="BE669" i="4"/>
  <c r="BE674" i="4"/>
  <c r="BE676" i="4"/>
  <c r="BE718" i="4"/>
  <c r="BE735" i="4"/>
  <c r="BE740" i="4"/>
  <c r="BE747" i="4"/>
  <c r="BE750" i="4"/>
  <c r="BE757" i="4"/>
  <c r="BE759" i="4"/>
  <c r="BE767" i="4"/>
  <c r="BE768" i="4"/>
  <c r="BE775" i="4"/>
  <c r="BE786" i="4"/>
  <c r="BE788" i="4"/>
  <c r="BE791" i="4"/>
  <c r="BE800" i="4"/>
  <c r="BE806" i="4"/>
  <c r="BE814" i="4"/>
  <c r="BE828" i="4"/>
  <c r="BE834" i="4"/>
  <c r="BE837" i="4"/>
  <c r="BE860" i="4"/>
  <c r="E48" i="3"/>
  <c r="J52" i="3"/>
  <c r="J55" i="3"/>
  <c r="F97" i="3"/>
  <c r="BE103" i="3"/>
  <c r="BE109" i="3"/>
  <c r="BE126" i="3"/>
  <c r="BE149" i="3"/>
  <c r="BE154" i="3"/>
  <c r="BE165" i="3"/>
  <c r="BE186" i="3"/>
  <c r="BE190" i="3"/>
  <c r="BE201" i="3"/>
  <c r="BE212" i="3"/>
  <c r="BE227" i="3"/>
  <c r="BE246" i="3"/>
  <c r="BE257" i="3"/>
  <c r="BE260" i="3"/>
  <c r="BE268" i="3"/>
  <c r="BE274" i="3"/>
  <c r="BE287" i="3"/>
  <c r="BE294" i="3"/>
  <c r="BE338" i="3"/>
  <c r="BE346" i="3"/>
  <c r="BE365" i="3"/>
  <c r="BE378" i="3"/>
  <c r="BE380" i="3"/>
  <c r="BE405" i="3"/>
  <c r="BE410" i="3"/>
  <c r="BE418" i="3"/>
  <c r="BE420" i="3"/>
  <c r="BE425" i="3"/>
  <c r="BE431" i="3"/>
  <c r="BE438" i="3"/>
  <c r="BE446" i="3"/>
  <c r="BE448" i="3"/>
  <c r="BE452" i="3"/>
  <c r="BE455" i="3"/>
  <c r="BE462" i="3"/>
  <c r="BE474" i="3"/>
  <c r="BE480" i="3"/>
  <c r="BE492" i="3"/>
  <c r="BE502" i="3"/>
  <c r="BE516" i="3"/>
  <c r="BE518" i="3"/>
  <c r="BE535" i="3"/>
  <c r="BE544" i="3"/>
  <c r="BE555" i="3"/>
  <c r="BE569" i="3"/>
  <c r="BE578" i="3"/>
  <c r="BE585" i="3"/>
  <c r="BE602" i="3"/>
  <c r="BE607" i="3"/>
  <c r="BE624" i="3"/>
  <c r="BE642" i="3"/>
  <c r="BE647" i="3"/>
  <c r="BE649" i="3"/>
  <c r="BE654" i="3"/>
  <c r="BE658" i="3"/>
  <c r="BE114" i="3"/>
  <c r="BE119" i="3"/>
  <c r="BE129" i="3"/>
  <c r="BE131" i="3"/>
  <c r="BE134" i="3"/>
  <c r="BE136" i="3"/>
  <c r="BE144" i="3"/>
  <c r="BE160" i="3"/>
  <c r="BE171" i="3"/>
  <c r="BE174" i="3"/>
  <c r="BE176" i="3"/>
  <c r="BE181" i="3"/>
  <c r="BE196" i="3"/>
  <c r="BE206" i="3"/>
  <c r="BE218" i="3"/>
  <c r="BE229" i="3"/>
  <c r="BE236" i="3"/>
  <c r="BE238" i="3"/>
  <c r="BE240" i="3"/>
  <c r="BE241" i="3"/>
  <c r="BE251" i="3"/>
  <c r="BE262" i="3"/>
  <c r="BE280" i="3"/>
  <c r="BE302" i="3"/>
  <c r="BE304" i="3"/>
  <c r="BE311" i="3"/>
  <c r="BE318" i="3"/>
  <c r="BE330" i="3"/>
  <c r="BE334" i="3"/>
  <c r="BE342" i="3"/>
  <c r="BE351" i="3"/>
  <c r="BE356" i="3"/>
  <c r="BE361" i="3"/>
  <c r="BE373" i="3"/>
  <c r="BE393" i="3"/>
  <c r="BE399" i="3"/>
  <c r="BE415" i="3"/>
  <c r="BE426" i="3"/>
  <c r="BE450" i="3"/>
  <c r="BE458" i="3"/>
  <c r="BE468" i="3"/>
  <c r="BE486" i="3"/>
  <c r="BE495" i="3"/>
  <c r="BE500" i="3"/>
  <c r="BE505" i="3"/>
  <c r="BE506" i="3"/>
  <c r="BE511" i="3"/>
  <c r="BE523" i="3"/>
  <c r="BE527" i="3"/>
  <c r="BE541" i="3"/>
  <c r="BE550" i="3"/>
  <c r="BE562" i="3"/>
  <c r="BE571" i="3"/>
  <c r="BE589" i="3"/>
  <c r="BE594" i="3"/>
  <c r="BE595" i="3"/>
  <c r="BE609" i="3"/>
  <c r="BE614" i="3"/>
  <c r="BE617" i="3"/>
  <c r="BE631" i="3"/>
  <c r="BE633" i="3"/>
  <c r="BE639" i="3"/>
  <c r="BE643" i="3"/>
  <c r="BE644" i="3"/>
  <c r="BE646" i="3"/>
  <c r="BE648" i="3"/>
  <c r="BE651" i="3"/>
  <c r="E48" i="2"/>
  <c r="J52" i="2"/>
  <c r="F55" i="2"/>
  <c r="J101" i="2"/>
  <c r="BE107" i="2"/>
  <c r="BE118" i="2"/>
  <c r="BE130" i="2"/>
  <c r="BE135" i="2"/>
  <c r="BE232" i="2"/>
  <c r="BE254" i="2"/>
  <c r="BE289" i="2"/>
  <c r="BE297" i="2"/>
  <c r="BE321" i="2"/>
  <c r="BE326" i="2"/>
  <c r="BE363" i="2"/>
  <c r="BE373" i="2"/>
  <c r="BE384" i="2"/>
  <c r="BE386" i="2"/>
  <c r="BE407" i="2"/>
  <c r="BE456" i="2"/>
  <c r="BE491" i="2"/>
  <c r="BE527" i="2"/>
  <c r="BE539" i="2"/>
  <c r="BE566" i="2"/>
  <c r="BE599" i="2"/>
  <c r="BE618" i="2"/>
  <c r="BE638" i="2"/>
  <c r="BE697" i="2"/>
  <c r="BE720" i="2"/>
  <c r="BE794" i="2"/>
  <c r="BE798" i="2"/>
  <c r="BE855" i="2"/>
  <c r="BE876" i="2"/>
  <c r="BE897" i="2"/>
  <c r="BE983" i="2"/>
  <c r="BE994" i="2"/>
  <c r="BE1002" i="2"/>
  <c r="BE1011" i="2"/>
  <c r="BE1024" i="2"/>
  <c r="BE1030" i="2"/>
  <c r="BE1051" i="2"/>
  <c r="BE1055" i="2"/>
  <c r="BE1057" i="2"/>
  <c r="BE1059" i="2"/>
  <c r="BE1077" i="2"/>
  <c r="BE1098" i="2"/>
  <c r="BE1108" i="2"/>
  <c r="BE1130" i="2"/>
  <c r="BE1145" i="2"/>
  <c r="BE1150" i="2"/>
  <c r="BE1162" i="2"/>
  <c r="BE1170" i="2"/>
  <c r="BE1223" i="2"/>
  <c r="BE1230" i="2"/>
  <c r="BE1248" i="2"/>
  <c r="BE1258" i="2"/>
  <c r="BE1267" i="2"/>
  <c r="BE1283" i="2"/>
  <c r="BE1318" i="2"/>
  <c r="BE1320" i="2"/>
  <c r="BE1356" i="2"/>
  <c r="BE1358" i="2"/>
  <c r="BE1392" i="2"/>
  <c r="BE1403" i="2"/>
  <c r="BE1413" i="2"/>
  <c r="BE1415" i="2"/>
  <c r="BE1418" i="2"/>
  <c r="BE1436" i="2"/>
  <c r="BE1446" i="2"/>
  <c r="BE1460" i="2"/>
  <c r="BE1465" i="2"/>
  <c r="BE1478" i="2"/>
  <c r="BE1493" i="2"/>
  <c r="BE1498" i="2"/>
  <c r="BE1507" i="2"/>
  <c r="BE1525" i="2"/>
  <c r="BE1537" i="2"/>
  <c r="BE1541" i="2"/>
  <c r="BE1551" i="2"/>
  <c r="BE1558" i="2"/>
  <c r="BE1577" i="2"/>
  <c r="BE1588" i="2"/>
  <c r="BE1600" i="2"/>
  <c r="BE1610" i="2"/>
  <c r="BE1613" i="2"/>
  <c r="BE1626" i="2"/>
  <c r="BE1630" i="2"/>
  <c r="BE1638" i="2"/>
  <c r="BE1648" i="2"/>
  <c r="BE1653" i="2"/>
  <c r="BE1674" i="2"/>
  <c r="BE1682" i="2"/>
  <c r="BE1699" i="2"/>
  <c r="BE1705" i="2"/>
  <c r="BE1710" i="2"/>
  <c r="BE1730" i="2"/>
  <c r="BE1746" i="2"/>
  <c r="BE1748" i="2"/>
  <c r="BE1765" i="2"/>
  <c r="BE1772" i="2"/>
  <c r="BE1781" i="2"/>
  <c r="BE1786" i="2"/>
  <c r="BE1793" i="2"/>
  <c r="BE1805" i="2"/>
  <c r="BE1820" i="2"/>
  <c r="BE1823" i="2"/>
  <c r="BE1830" i="2"/>
  <c r="BE1840" i="2"/>
  <c r="BE1859" i="2"/>
  <c r="BE1869" i="2"/>
  <c r="BE1883" i="2"/>
  <c r="BE1911" i="2"/>
  <c r="BE1918" i="2"/>
  <c r="BE1921" i="2"/>
  <c r="BE1923" i="2"/>
  <c r="BE1924" i="2"/>
  <c r="BE1946" i="2"/>
  <c r="BE1953" i="2"/>
  <c r="BE1954" i="2"/>
  <c r="BE1959" i="2"/>
  <c r="BE1963" i="2"/>
  <c r="BE1988" i="2"/>
  <c r="BE1990" i="2"/>
  <c r="BE1999" i="2"/>
  <c r="BE2005" i="2"/>
  <c r="BE2022" i="2"/>
  <c r="BE2029" i="2"/>
  <c r="BE2051" i="2"/>
  <c r="BE2070" i="2"/>
  <c r="BE2085" i="2"/>
  <c r="BE2092" i="2"/>
  <c r="BE2100" i="2"/>
  <c r="BE2127" i="2"/>
  <c r="BE2129" i="2"/>
  <c r="BE2148" i="2"/>
  <c r="BE2170" i="2"/>
  <c r="BE2205" i="2"/>
  <c r="BE2233" i="2"/>
  <c r="BE2245" i="2"/>
  <c r="BE2271" i="2"/>
  <c r="BE2280" i="2"/>
  <c r="BE2291" i="2"/>
  <c r="BE2303" i="2"/>
  <c r="BE2307" i="2"/>
  <c r="BE2316" i="2"/>
  <c r="BE2323" i="2"/>
  <c r="BE2328" i="2"/>
  <c r="BE2333" i="2"/>
  <c r="BE2338" i="2"/>
  <c r="BE2339" i="2"/>
  <c r="BE2345" i="2"/>
  <c r="BE2351" i="2"/>
  <c r="BE2354" i="2"/>
  <c r="BE2361" i="2"/>
  <c r="BE2369" i="2"/>
  <c r="BE2371" i="2"/>
  <c r="BE113" i="2"/>
  <c r="BE125" i="2"/>
  <c r="BE140" i="2"/>
  <c r="BE145" i="2"/>
  <c r="BE153" i="2"/>
  <c r="BE165" i="2"/>
  <c r="BE174" i="2"/>
  <c r="BE217" i="2"/>
  <c r="BE239" i="2"/>
  <c r="BE305" i="2"/>
  <c r="BE332" i="2"/>
  <c r="BE378" i="2"/>
  <c r="BE400" i="2"/>
  <c r="BE402" i="2"/>
  <c r="BE409" i="2"/>
  <c r="BE415" i="2"/>
  <c r="BE508" i="2"/>
  <c r="BE541" i="2"/>
  <c r="BE546" i="2"/>
  <c r="BE557" i="2"/>
  <c r="BE570" i="2"/>
  <c r="BE577" i="2"/>
  <c r="BE594" i="2"/>
  <c r="BE623" i="2"/>
  <c r="BE650" i="2"/>
  <c r="BE654" i="2"/>
  <c r="BE667" i="2"/>
  <c r="BE703" i="2"/>
  <c r="BE718" i="2"/>
  <c r="BE790" i="2"/>
  <c r="BE792" i="2"/>
  <c r="BE796" i="2"/>
  <c r="BE800" i="2"/>
  <c r="BE808" i="2"/>
  <c r="BE813" i="2"/>
  <c r="BE834" i="2"/>
  <c r="BE859" i="2"/>
  <c r="BE868" i="2"/>
  <c r="BE883" i="2"/>
  <c r="BE964" i="2"/>
  <c r="BE965" i="2"/>
  <c r="BE971" i="2"/>
  <c r="BE989" i="2"/>
  <c r="BE996" i="2"/>
  <c r="BE1017" i="2"/>
  <c r="BE1029" i="2"/>
  <c r="BE1036" i="2"/>
  <c r="BE1041" i="2"/>
  <c r="BE1048" i="2"/>
  <c r="BE1053" i="2"/>
  <c r="BE1072" i="2"/>
  <c r="BE1091" i="2"/>
  <c r="BE1103" i="2"/>
  <c r="BE1113" i="2"/>
  <c r="BE1120" i="2"/>
  <c r="BE1125" i="2"/>
  <c r="BE1137" i="2"/>
  <c r="BE1156" i="2"/>
  <c r="BE1175" i="2"/>
  <c r="BE1184" i="2"/>
  <c r="BE1296" i="2"/>
  <c r="BE1312" i="2"/>
  <c r="BE1322" i="2"/>
  <c r="BE1338" i="2"/>
  <c r="BE1374" i="2"/>
  <c r="BE1409" i="2"/>
  <c r="BE1411" i="2"/>
  <c r="BE1423" i="2"/>
  <c r="BE1428" i="2"/>
  <c r="BE1433" i="2"/>
  <c r="BE1440" i="2"/>
  <c r="BE1456" i="2"/>
  <c r="BE1470" i="2"/>
  <c r="BE1475" i="2"/>
  <c r="BE1485" i="2"/>
  <c r="BE1489" i="2"/>
  <c r="BE1505" i="2"/>
  <c r="BE1512" i="2"/>
  <c r="BE1514" i="2"/>
  <c r="BE1523" i="2"/>
  <c r="BE1529" i="2"/>
  <c r="BE1539" i="2"/>
  <c r="BE1546" i="2"/>
  <c r="BE1553" i="2"/>
  <c r="BE1563" i="2"/>
  <c r="BE1569" i="2"/>
  <c r="BE1571" i="2"/>
  <c r="BE1572" i="2"/>
  <c r="BE1578" i="2"/>
  <c r="BE1583" i="2"/>
  <c r="BE1591" i="2"/>
  <c r="BE1602" i="2"/>
  <c r="BE1620" i="2"/>
  <c r="BE1627" i="2"/>
  <c r="BE1647" i="2"/>
  <c r="BE1658" i="2"/>
  <c r="BE1663" i="2"/>
  <c r="BE1694" i="2"/>
  <c r="BE1718" i="2"/>
  <c r="BE1726" i="2"/>
  <c r="BE1738" i="2"/>
  <c r="BE1756" i="2"/>
  <c r="BE1760" i="2"/>
  <c r="BE1767" i="2"/>
  <c r="BE1811" i="2"/>
  <c r="BE1828" i="2"/>
  <c r="BE1832" i="2"/>
  <c r="BE1837" i="2"/>
  <c r="BE1860" i="2"/>
  <c r="BE1867" i="2"/>
  <c r="BE1868" i="2"/>
  <c r="BE1874" i="2"/>
  <c r="BE1875" i="2"/>
  <c r="BE1893" i="2"/>
  <c r="BE1901" i="2"/>
  <c r="BE1905" i="2"/>
  <c r="BE1909" i="2"/>
  <c r="BE1922" i="2"/>
  <c r="BE1929" i="2"/>
  <c r="BE1930" i="2"/>
  <c r="BE1935" i="2"/>
  <c r="BE1940" i="2"/>
  <c r="BE1941" i="2"/>
  <c r="BE1948" i="2"/>
  <c r="BE1960" i="2"/>
  <c r="BE1970" i="2"/>
  <c r="BE1975" i="2"/>
  <c r="BE1977" i="2"/>
  <c r="BE1992" i="2"/>
  <c r="BE1997" i="2"/>
  <c r="BE2014" i="2"/>
  <c r="BE2038" i="2"/>
  <c r="BE2056" i="2"/>
  <c r="BE2063" i="2"/>
  <c r="BE2075" i="2"/>
  <c r="BE2080" i="2"/>
  <c r="BE2097" i="2"/>
  <c r="BE2136" i="2"/>
  <c r="BE2149" i="2"/>
  <c r="BE2152" i="2"/>
  <c r="BE2168" i="2"/>
  <c r="BE2172" i="2"/>
  <c r="BE2189" i="2"/>
  <c r="BE2211" i="2"/>
  <c r="BE2225" i="2"/>
  <c r="BE2235" i="2"/>
  <c r="BE2243" i="2"/>
  <c r="BE2288" i="2"/>
  <c r="F36" i="2"/>
  <c r="BC55" i="1" s="1"/>
  <c r="J34" i="3"/>
  <c r="AW56" i="1" s="1"/>
  <c r="F36" i="3"/>
  <c r="BC56" i="1" s="1"/>
  <c r="F35" i="4"/>
  <c r="BB57" i="1" s="1"/>
  <c r="F34" i="4"/>
  <c r="BA57" i="1" s="1"/>
  <c r="F37" i="2"/>
  <c r="BD55" i="1" s="1"/>
  <c r="J34" i="2"/>
  <c r="AW55" i="1" s="1"/>
  <c r="F35" i="2"/>
  <c r="BB55" i="1" s="1"/>
  <c r="F37" i="4"/>
  <c r="BD57" i="1" s="1"/>
  <c r="F36" i="5"/>
  <c r="BA59" i="1" s="1"/>
  <c r="BA58" i="1" s="1"/>
  <c r="AW58" i="1" s="1"/>
  <c r="F38" i="5"/>
  <c r="BC59" i="1" s="1"/>
  <c r="BC58" i="1" s="1"/>
  <c r="AY58" i="1" s="1"/>
  <c r="F37" i="5"/>
  <c r="BB59" i="1" s="1"/>
  <c r="BB58" i="1" s="1"/>
  <c r="AX58" i="1" s="1"/>
  <c r="J36" i="5"/>
  <c r="AW59" i="1" s="1"/>
  <c r="F39" i="5"/>
  <c r="BD59" i="1" s="1"/>
  <c r="BD58" i="1" s="1"/>
  <c r="F34" i="2"/>
  <c r="BA55" i="1" s="1"/>
  <c r="AS54" i="1"/>
  <c r="F34" i="3"/>
  <c r="BA56" i="1" s="1"/>
  <c r="F35" i="3"/>
  <c r="BB56" i="1" s="1"/>
  <c r="F37" i="3"/>
  <c r="BD56" i="1" s="1"/>
  <c r="J34" i="4"/>
  <c r="AW57" i="1" s="1"/>
  <c r="F36" i="4"/>
  <c r="BC57" i="1" s="1"/>
  <c r="BK2305" i="2" l="1"/>
  <c r="J2305" i="2" s="1"/>
  <c r="J81" i="2" s="1"/>
  <c r="T108" i="5"/>
  <c r="R460" i="3"/>
  <c r="P101" i="3"/>
  <c r="R105" i="2"/>
  <c r="P678" i="4"/>
  <c r="P98" i="4"/>
  <c r="P460" i="3"/>
  <c r="R1438" i="2"/>
  <c r="P1438" i="2"/>
  <c r="R108" i="5"/>
  <c r="R97" i="5" s="1"/>
  <c r="R96" i="5" s="1"/>
  <c r="R95" i="5" s="1"/>
  <c r="P108" i="5"/>
  <c r="T97" i="5"/>
  <c r="T96" i="5" s="1"/>
  <c r="T95" i="5" s="1"/>
  <c r="P97" i="5"/>
  <c r="P96" i="5" s="1"/>
  <c r="P95" i="5" s="1"/>
  <c r="AU59" i="1" s="1"/>
  <c r="AU58" i="1" s="1"/>
  <c r="T678" i="4"/>
  <c r="T98" i="4"/>
  <c r="T97" i="4"/>
  <c r="T101" i="3"/>
  <c r="T1438" i="2"/>
  <c r="T104" i="2" s="1"/>
  <c r="P105" i="2"/>
  <c r="R678" i="4"/>
  <c r="R98" i="4"/>
  <c r="T460" i="3"/>
  <c r="R101" i="3"/>
  <c r="R100" i="3"/>
  <c r="BK1438" i="2"/>
  <c r="J1438" i="2"/>
  <c r="J66" i="2" s="1"/>
  <c r="BK101" i="3"/>
  <c r="J101" i="3" s="1"/>
  <c r="J60" i="3" s="1"/>
  <c r="BK460" i="3"/>
  <c r="J460" i="3" s="1"/>
  <c r="J70" i="3" s="1"/>
  <c r="BK678" i="4"/>
  <c r="J678" i="4" s="1"/>
  <c r="J70" i="4" s="1"/>
  <c r="BK105" i="2"/>
  <c r="J105" i="2"/>
  <c r="J60" i="2" s="1"/>
  <c r="BK108" i="5"/>
  <c r="J108" i="5" s="1"/>
  <c r="J68" i="5" s="1"/>
  <c r="BK125" i="5"/>
  <c r="J125" i="5" s="1"/>
  <c r="J72" i="5" s="1"/>
  <c r="BK97" i="4"/>
  <c r="J97" i="4" s="1"/>
  <c r="J59" i="4" s="1"/>
  <c r="BK104" i="2"/>
  <c r="J104" i="2"/>
  <c r="J33" i="2"/>
  <c r="AV55" i="1" s="1"/>
  <c r="AT55" i="1" s="1"/>
  <c r="J30" i="2"/>
  <c r="AG55" i="1" s="1"/>
  <c r="F33" i="3"/>
  <c r="AZ56" i="1"/>
  <c r="J33" i="3"/>
  <c r="AV56" i="1"/>
  <c r="AT56" i="1" s="1"/>
  <c r="J33" i="4"/>
  <c r="AV57" i="1" s="1"/>
  <c r="AT57" i="1" s="1"/>
  <c r="F33" i="4"/>
  <c r="AZ57" i="1"/>
  <c r="F35" i="5"/>
  <c r="AZ59" i="1" s="1"/>
  <c r="AZ58" i="1" s="1"/>
  <c r="AV58" i="1" s="1"/>
  <c r="AT58" i="1" s="1"/>
  <c r="BD54" i="1"/>
  <c r="W33" i="1" s="1"/>
  <c r="BB54" i="1"/>
  <c r="W31" i="1" s="1"/>
  <c r="J35" i="5"/>
  <c r="AV59" i="1" s="1"/>
  <c r="AT59" i="1" s="1"/>
  <c r="BA54" i="1"/>
  <c r="AW54" i="1" s="1"/>
  <c r="AK30" i="1" s="1"/>
  <c r="BC54" i="1"/>
  <c r="W32" i="1" s="1"/>
  <c r="F33" i="2"/>
  <c r="AZ55" i="1" s="1"/>
  <c r="R97" i="4" l="1"/>
  <c r="P97" i="4"/>
  <c r="AU57" i="1" s="1"/>
  <c r="P104" i="2"/>
  <c r="AU55" i="1" s="1"/>
  <c r="R104" i="2"/>
  <c r="T100" i="3"/>
  <c r="P100" i="3"/>
  <c r="AU56" i="1" s="1"/>
  <c r="AU54" i="1" s="1"/>
  <c r="BK97" i="5"/>
  <c r="J97" i="5" s="1"/>
  <c r="J65" i="5" s="1"/>
  <c r="BK100" i="3"/>
  <c r="J100" i="3" s="1"/>
  <c r="J59" i="3" s="1"/>
  <c r="AN55" i="1"/>
  <c r="J59" i="2"/>
  <c r="J39" i="2"/>
  <c r="AX54" i="1"/>
  <c r="AZ54" i="1"/>
  <c r="AV54" i="1" s="1"/>
  <c r="AK29" i="1" s="1"/>
  <c r="J30" i="4"/>
  <c r="AG57" i="1" s="1"/>
  <c r="W30" i="1"/>
  <c r="AY54" i="1"/>
  <c r="BK96" i="5" l="1"/>
  <c r="J96" i="5" s="1"/>
  <c r="J64" i="5" s="1"/>
  <c r="J39" i="4"/>
  <c r="AN57" i="1"/>
  <c r="J30" i="3"/>
  <c r="AG56" i="1" s="1"/>
  <c r="AT54" i="1"/>
  <c r="W29" i="1"/>
  <c r="BK95" i="5" l="1"/>
  <c r="J95" i="5" s="1"/>
  <c r="J63" i="5" s="1"/>
  <c r="J39" i="3"/>
  <c r="AN56" i="1"/>
  <c r="J32" i="5" l="1"/>
  <c r="AG59" i="1" s="1"/>
  <c r="AG58" i="1" s="1"/>
  <c r="J41" i="5" l="1"/>
  <c r="AN58" i="1"/>
  <c r="AN59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<sst xmlns="http://schemas.openxmlformats.org/spreadsheetml/2006/main" count="36064" uniqueCount="3941">
  <si>
    <t>Export Komplet</t>
  </si>
  <si>
    <t>VZ</t>
  </si>
  <si>
    <t>2.0</t>
  </si>
  <si>
    <t>ZAMOK</t>
  </si>
  <si>
    <t>False</t>
  </si>
  <si>
    <t>{7d2c98bf-8db7-4443-a4b9-2591d7c538c9}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</si>
  <si>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</si>
  <si>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</si>
  <si>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</si>
  <si>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</si>
  <si>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</si>
  <si>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</si>
  <si>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</si>
  <si>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</si>
  <si>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479-2019/24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</si>
  <si>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</si>
  <si>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</si>
  <si>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objektu a přístavba výtahu polyfunkčního domu Školní 890-2, Kopřivnice - AKTUALIZACE 2024</t>
  </si>
  <si>
    <t>KSO:</t>
  </si>
  <si>
    <t>801</t>
  </si>
  <si>
    <t>CC-CZ:</t>
  </si>
  <si>
    <t>Místo:</t>
  </si>
  <si>
    <t>Kopřivnice</t>
  </si>
  <si>
    <t>Datum:</t>
  </si>
  <si>
    <t>26. 4. 2024</t>
  </si>
  <si>
    <t>CZ-CPV:</t>
  </si>
  <si>
    <t>45000000-7</t>
  </si>
  <si>
    <t>CZ-CPA:</t>
  </si>
  <si>
    <t>41.00.4</t>
  </si>
  <si>
    <t>Zadavatel:</t>
  </si>
  <si>
    <t>IČ:</t>
  </si>
  <si>
    <t/>
  </si>
  <si>
    <t>Město Kopřivnice</t>
  </si>
  <si>
    <t>DIČ:</t>
  </si>
  <si>
    <t>Uchazeč:</t>
  </si>
  <si>
    <t>Vyplň údaj</t>
  </si>
  <si>
    <t>Projektant:</t>
  </si>
  <si>
    <t>ENERGO-STEEL spol. s r.o.</t>
  </si>
  <si>
    <t>True</t>
  </si>
  <si>
    <t>1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</si>
  <si>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</si>
  <si>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</si>
  <si>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</si>
  <si>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</si>
  <si>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</si>
  <si>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</si>
  <si>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</si>
  <si>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</si>
  <si>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</si>
  <si>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</si>
  <si>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</si>
  <si>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</si>
  <si>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</si>
  <si>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</si>
  <si>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</si>
  <si>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</si>
  <si>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</si>
  <si>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</si>
  <si>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</si>
  <si>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</si>
  <si>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</si>
  <si>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</si>
  <si>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</si>
  <si>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</si>
  <si>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</si>
  <si>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</si>
  <si>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</si>
  <si>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</si>
  <si>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</si>
  <si>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</si>
  <si>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</si>
  <si>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</si>
  <si>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</si>
  <si>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</si>
  <si>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</si>
  <si>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</si>
  <si>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</si>
  <si>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</si>
  <si>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</si>
  <si>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</si>
  <si>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</si>
  <si>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</si>
  <si>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</si>
  <si>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</si>
  <si>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Energetická opatření - zateplení objektu a oprava ochozu a schodiště</t>
  </si>
  <si>
    <t>STA</t>
  </si>
  <si>
    <t>{33e859ba-5ee8-47dd-9bc0-7411a167cf34}</t>
  </si>
  <si>
    <t>2</t>
  </si>
  <si>
    <t>SO 02</t>
  </si>
  <si>
    <t>Výtah</t>
  </si>
  <si>
    <t>{6ab76a41-52bc-4a6d-b4eb-8fdceeb1fde6}</t>
  </si>
  <si>
    <t>SO 04</t>
  </si>
  <si>
    <t>Hydroizolace spodní stavby a zpevněné plochy</t>
  </si>
  <si>
    <t>{34bda143-ac66-4be8-ae0a-84680cec1ac8}</t>
  </si>
  <si>
    <t>SO 05</t>
  </si>
  <si>
    <t>TZB - zdravotně technické instalace, vytápění, elektroinstalace, vzduchotechnika</t>
  </si>
  <si>
    <t>{19680fe4-a715-4440-a567-f749feafbba7}</t>
  </si>
  <si>
    <t>D.1.4.4_A</t>
  </si>
  <si>
    <t>Elektroinstalace - vnější práce</t>
  </si>
  <si>
    <t>Soupis</t>
  </si>
  <si>
    <t>{61473721-758d-4699-9875-ee3384a7951e}</t>
  </si>
  <si>
    <t>roh</t>
  </si>
  <si>
    <t>rohovník</t>
  </si>
  <si>
    <t>m</t>
  </si>
  <si>
    <t>482,28</t>
  </si>
  <si>
    <t>okap</t>
  </si>
  <si>
    <t>lišta s okapničkou</t>
  </si>
  <si>
    <t>365,57</t>
  </si>
  <si>
    <t>KRYCÍ LIST SOUPISU PRACÍ</t>
  </si>
  <si>
    <t>dil</t>
  </si>
  <si>
    <t>dilatační lišta</t>
  </si>
  <si>
    <t>16,7</t>
  </si>
  <si>
    <t>par</t>
  </si>
  <si>
    <t>parapetní lišta</t>
  </si>
  <si>
    <t>95,09</t>
  </si>
  <si>
    <t>uko</t>
  </si>
  <si>
    <t>ukončovací profil</t>
  </si>
  <si>
    <t>75,4</t>
  </si>
  <si>
    <t>Objekt:</t>
  </si>
  <si>
    <t>SO 01 - Energetická opatření - zateplení objektu a oprava ochozu a schodiště</t>
  </si>
  <si>
    <t>V rozpočtu je počítáno s provedením některých nezbytných stavebních úprav a prací ještě před přístavbou výtahu (výměna výplní a zateplení stěn za přístavbou).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</si>
  <si>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</si>
  <si>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</si>
  <si>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</si>
  <si>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</si>
  <si>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</si>
  <si>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</si>
  <si>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</si>
  <si>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</si>
  <si>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</si>
  <si>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</si>
  <si>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</si>
  <si>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</si>
  <si>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</si>
  <si>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</si>
  <si>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</si>
  <si>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</si>
  <si>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</si>
  <si>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</si>
  <si>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</si>
  <si>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</si>
  <si>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</si>
  <si>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</si>
  <si>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</si>
  <si>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</si>
  <si>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</si>
  <si>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</si>
  <si>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</si>
  <si>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</si>
  <si>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</si>
  <si>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</si>
  <si>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</si>
  <si>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</si>
  <si>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</si>
  <si>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</si>
  <si>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</si>
  <si>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</si>
  <si>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</si>
  <si>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</si>
  <si>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</si>
  <si>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</si>
  <si>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</si>
  <si>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</si>
  <si>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</si>
  <si>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</si>
  <si>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</si>
  <si>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</si>
  <si>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</si>
  <si>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</si>
  <si>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</si>
  <si>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ve zdivu nadzákladovém cihlami pálenými plochy do 0,0225 m2, ve zdi tl. do 300 mm</t>
  </si>
  <si>
    <t>kus</t>
  </si>
  <si>
    <t>CS ÚRS 2024 01</t>
  </si>
  <si>
    <t>4</t>
  </si>
  <si>
    <t>-281942101</t>
  </si>
  <si>
    <t>Online PSC</t>
  </si>
  <si>
    <t>https://podminky.urs.cz/item/CS_URS_2024_01/310235241</t>
  </si>
  <si>
    <t>VV</t>
  </si>
  <si>
    <t>zazdívka vysekáných kapes pro osazení podpůrného překladu - odkaz 7/Z:</t>
  </si>
  <si>
    <t>V případě ověření existence a potvrzení vhodnosti stávajícího překladu nebude tato položka účtována.</t>
  </si>
  <si>
    <t>Součet</t>
  </si>
  <si>
    <t>310271035</t>
  </si>
  <si>
    <t>Zazdívka otvorů ve zdivu nadzákladovém pórobetonovými tvárnicemi plochy do 1 m2, tl. zdiva 300 mm, pevnost tvárnic přes P2 do P4</t>
  </si>
  <si>
    <t>m2</t>
  </si>
  <si>
    <t>-972589648</t>
  </si>
  <si>
    <t>https://podminky.urs.cz/item/CS_URS_2024_01/310271035</t>
  </si>
  <si>
    <t>v.č. 103 - dozdění parapetního zdiva</t>
  </si>
  <si>
    <t>0,55*0,75*2</t>
  </si>
  <si>
    <t>310271075</t>
  </si>
  <si>
    <t>Zazdívka otvorů ve zdivu nadzákladovém pórobetonovými tvárnicemi plochy přes 1 do 4 m2, tl. zdiva 300 mm, pevnost tvárnic přes P2 do P4</t>
  </si>
  <si>
    <t>-1812114973</t>
  </si>
  <si>
    <t>https://podminky.urs.cz/item/CS_URS_2024_01/310271075</t>
  </si>
  <si>
    <t>v.č. 102 - dozdění parapetního zdiva</t>
  </si>
  <si>
    <t>1,4*0,8</t>
  </si>
  <si>
    <t>v.č. 103 - zazdívka otvoru</t>
  </si>
  <si>
    <t>1,1*2,15</t>
  </si>
  <si>
    <t>311272231</t>
  </si>
  <si>
    <t>Zdivo z pórobetonových tvárnic na tenké maltové lože, tl. zdiva 300 mm pevnost tvárnic přes P2 do P4, objemová hmotnost přes 450 do 600 kg/m3 hladkých</t>
  </si>
  <si>
    <t>1473848394</t>
  </si>
  <si>
    <t>https://podminky.urs.cz/item/CS_URS_2024_01/311272231</t>
  </si>
  <si>
    <t>v.č. 102 - zazdívka otvoru</t>
  </si>
  <si>
    <t>2,765*2,1</t>
  </si>
  <si>
    <t>5</t>
  </si>
  <si>
    <t>3179443R1</t>
  </si>
  <si>
    <t xml:space="preserve">Dodatečná montáž podpůrného ocelového překladu včetně dodávky překladu dl. 1,4 m ze 2 ks L profilů 100/100/5 vzájemně spojených navařenou pásovinou </t>
  </si>
  <si>
    <t>-315160366</t>
  </si>
  <si>
    <t>odkaz 7/Z:</t>
  </si>
  <si>
    <t>6</t>
  </si>
  <si>
    <t>319201321</t>
  </si>
  <si>
    <t>Vyrovnání nerovného povrchu vnitřního i vnějšího zdiva bez odsekání vadných cihel, maltou (s dodáním hmot) tl. do 30 mm</t>
  </si>
  <si>
    <t>1390902850</t>
  </si>
  <si>
    <t>https://podminky.urs.cz/item/CS_URS_2024_01/319201321</t>
  </si>
  <si>
    <t>viz odsekání stáv. venkov. obkladu</t>
  </si>
  <si>
    <t>86,046</t>
  </si>
  <si>
    <t>7</t>
  </si>
  <si>
    <t>340001001</t>
  </si>
  <si>
    <t>Řezání stěnových dílců z lehkých betonů tl. přes 200 do 300 mm</t>
  </si>
  <si>
    <t>2010312430</t>
  </si>
  <si>
    <t>https://podminky.urs.cz/item/CS_URS_2024_01/340001001</t>
  </si>
  <si>
    <t>odkaz D19 - v.č. 103 - pro ubourání dozdívky okna</t>
  </si>
  <si>
    <t>0,3*2+2,15</t>
  </si>
  <si>
    <t>8</t>
  </si>
  <si>
    <t>342291112</t>
  </si>
  <si>
    <t>Ukotvení příček polyuretanovou pěnou, tl. příčky přes 100 mm</t>
  </si>
  <si>
    <t>415453930</t>
  </si>
  <si>
    <t>https://podminky.urs.cz/item/CS_URS_2024_01/342291112</t>
  </si>
  <si>
    <t>doplnění spáry v nadpraží dozdívky</t>
  </si>
  <si>
    <t>2,765</t>
  </si>
  <si>
    <t>1,1</t>
  </si>
  <si>
    <t>9</t>
  </si>
  <si>
    <t>342291131</t>
  </si>
  <si>
    <t>Ukotvení příček plochými kotvami, do konstrukce betonové</t>
  </si>
  <si>
    <t>-313883425</t>
  </si>
  <si>
    <t>https://podminky.urs.cz/item/CS_URS_2024_01/342291131</t>
  </si>
  <si>
    <t>2,1</t>
  </si>
  <si>
    <t>0,8</t>
  </si>
  <si>
    <t>2,15</t>
  </si>
  <si>
    <t>0,75*2</t>
  </si>
  <si>
    <t>Úpravy povrchů, podlahy a osazování výplní</t>
  </si>
  <si>
    <t>10</t>
  </si>
  <si>
    <t>611131121</t>
  </si>
  <si>
    <t>Podkladní a spojovací vrstva vnitřních omítaných ploch penetrace disperzní nanášená ručně stropů</t>
  </si>
  <si>
    <t>803550477</t>
  </si>
  <si>
    <t>https://podminky.urs.cz/item/CS_URS_2024_01/611131121</t>
  </si>
  <si>
    <t>v.č. 101 - pro skladbu S7 (vč. boků průvlaku - odhadem výška = 500 mm)</t>
  </si>
  <si>
    <t>10,325*7,65+10,325*0,5*2</t>
  </si>
  <si>
    <t>Mezisoučet</t>
  </si>
  <si>
    <t>v.č. 102 - 1.NP - nadpraží výkladců po odstranění sdk opláštění</t>
  </si>
  <si>
    <t>(10,325+9,2+6,3)*(0,525+0,4)</t>
  </si>
  <si>
    <t>11</t>
  </si>
  <si>
    <t>612131121</t>
  </si>
  <si>
    <t>Podkladní a spojovací vrstva vnitřních omítaných ploch penetrace disperzní nanášená ručně stěn</t>
  </si>
  <si>
    <t>1648593395</t>
  </si>
  <si>
    <t>https://podminky.urs.cz/item/CS_URS_2024_01/612131121</t>
  </si>
  <si>
    <t>v.č. 101 - kolem měněných dveří vstupu do 1.S v průjezdu - 15/P</t>
  </si>
  <si>
    <t>(1,2+2,02*2)*0,3</t>
  </si>
  <si>
    <t>v.č. 102</t>
  </si>
  <si>
    <t>dozdívka parapetního zdiva</t>
  </si>
  <si>
    <t>zazdívka otvoru</t>
  </si>
  <si>
    <t>kolem měněných vrat - 4/Z a 5/Z</t>
  </si>
  <si>
    <t>(1,55+2,9*2)*2*0,3</t>
  </si>
  <si>
    <t>kolem měněných výplní - sestavy:</t>
  </si>
  <si>
    <t>ostění</t>
  </si>
  <si>
    <t>4/P+9/P</t>
  </si>
  <si>
    <t>2,1*2*0,525+(2,9-2,1)*2*0,8</t>
  </si>
  <si>
    <t>6/P+7/P</t>
  </si>
  <si>
    <t>7/P+8/P</t>
  </si>
  <si>
    <t>pod parapety oken</t>
  </si>
  <si>
    <t>(2,24+2,95+5,0+3,95+5,0)*0,3</t>
  </si>
  <si>
    <t>v.č. 103</t>
  </si>
  <si>
    <t>ostění a nadpraží</t>
  </si>
  <si>
    <t>13/P, 12/P</t>
  </si>
  <si>
    <t>(5,0+2,9*2)*0,525*2</t>
  </si>
  <si>
    <t>11/P - okno:</t>
  </si>
  <si>
    <t>(5,0+2,15*2)*0,525</t>
  </si>
  <si>
    <t>10/P</t>
  </si>
  <si>
    <t>(7,0+2,9*2)*0,525</t>
  </si>
  <si>
    <t>9/P - dveře:</t>
  </si>
  <si>
    <t>(1,0+2,9*2)*0,525</t>
  </si>
  <si>
    <t>5/P - okno:</t>
  </si>
  <si>
    <t>(0,8+2,15*2)*0,525</t>
  </si>
  <si>
    <t>(3,95*2+5,0+3,4+0,8)*0,3</t>
  </si>
  <si>
    <t>čela pilířů - původně meziokenní pilíře - po demontáži stáv. opláštění - pro osazení průběžných prosklených stěn - v.č. 102 - 1.NP</t>
  </si>
  <si>
    <t>2,1*(0,2+0,3+0,2)*2</t>
  </si>
  <si>
    <t>612142001</t>
  </si>
  <si>
    <t>Pletivo vnitřních ploch v ploše nebo pruzích, na plném podkladu sklovláknité vtlačené do tmelu včetně tmelu stěn</t>
  </si>
  <si>
    <t>2033697302</t>
  </si>
  <si>
    <t>https://podminky.urs.cz/item/CS_URS_2024_01/612142001</t>
  </si>
  <si>
    <t>dozdívka parapetního zdiva vč. přetažení 10 cm na okolní konstrukce</t>
  </si>
  <si>
    <t>1,5*0,8</t>
  </si>
  <si>
    <t>zazdívka otvoru vč. přetažení 10 cm na okolní konstrukce</t>
  </si>
  <si>
    <t>2,965*2,3</t>
  </si>
  <si>
    <t>0,65*0,75*2</t>
  </si>
  <si>
    <t>1,3*2,35</t>
  </si>
  <si>
    <t>13</t>
  </si>
  <si>
    <t>612325101</t>
  </si>
  <si>
    <t>Vápenocementová omítka rýh hrubá ve stěnách, šířky rýhy do 150 mm</t>
  </si>
  <si>
    <t>-1507887950</t>
  </si>
  <si>
    <t>https://podminky.urs.cz/item/CS_URS_2024_01/612325101</t>
  </si>
  <si>
    <t>odkaz D9 - v.č. 102 - výplň rýhy po vybourání ocelových dveří a sklobetonu - 2 x vrata k výměně:</t>
  </si>
  <si>
    <t>(1,55+2*2,9)*2*0,15</t>
  </si>
  <si>
    <t>odkaz D13 - v.č. 103 - výplň rýhy po vybourání části stříšky v obvodovém zdivu:</t>
  </si>
  <si>
    <t>2,4*0,15</t>
  </si>
  <si>
    <t>14</t>
  </si>
  <si>
    <t>612341121</t>
  </si>
  <si>
    <t>Omítka sádrová nebo vápenosádrová vnitřních ploch nanášená ručně jednovrstvá, tloušťky do 10 mm hladká svislých konstrukcí stěn</t>
  </si>
  <si>
    <t>-1722346330</t>
  </si>
  <si>
    <t>https://podminky.urs.cz/item/CS_URS_2024_01/612341121</t>
  </si>
  <si>
    <t>15</t>
  </si>
  <si>
    <t>612345301</t>
  </si>
  <si>
    <t>Sádrová nebo vápenosádrová omítka ostění nebo nadpraží hladká</t>
  </si>
  <si>
    <t>-2043683196</t>
  </si>
  <si>
    <t>https://podminky.urs.cz/item/CS_URS_2024_01/612345301</t>
  </si>
  <si>
    <t>16</t>
  </si>
  <si>
    <t>619991001</t>
  </si>
  <si>
    <t>Zakrytí vnitřních ploch před znečištěním fólií včetně pozdějšího odkrytí podlah</t>
  </si>
  <si>
    <t>-4123914</t>
  </si>
  <si>
    <t>https://podminky.urs.cz/item/CS_URS_2024_01/619991001</t>
  </si>
  <si>
    <t>ochrana podlah v prodejnách:</t>
  </si>
  <si>
    <t>1.NP - pracovní prostor v místě měněných sestav</t>
  </si>
  <si>
    <t>(10,325+9,2+6,3)*2,0</t>
  </si>
  <si>
    <t>2.NP - pracovní prostor v místě měněných sestav</t>
  </si>
  <si>
    <t>(10,375+10,4+4,15)*2,0</t>
  </si>
  <si>
    <t>17</t>
  </si>
  <si>
    <t>619991021</t>
  </si>
  <si>
    <t>Zakrytí vnitřních ploch před znečištěním páskou včetně pozdějšího odlepení rámů oken a dveří, keramických soklů</t>
  </si>
  <si>
    <t>1405442193</t>
  </si>
  <si>
    <t>https://podminky.urs.cz/item/CS_URS_2024_01/619991021</t>
  </si>
  <si>
    <t>pro zednické začištění kolem měněných výplní</t>
  </si>
  <si>
    <t>(1,2+2,02*2)</t>
  </si>
  <si>
    <t>(1,55+2,9*2)*2</t>
  </si>
  <si>
    <t>(5,0+3,95+1,05+5,0+1,05+2,95+1,0+2,24+2,9*2+0,8*4)</t>
  </si>
  <si>
    <t>(3,95+1,05+1,05+3,95+5,0+1,6+3,4+1,0+0,8+2,9*2+0,75*6)</t>
  </si>
  <si>
    <t>18</t>
  </si>
  <si>
    <t>619995001</t>
  </si>
  <si>
    <t>Začištění omítek (s dodáním hmot) kolem oken, dveří, podlah, obkladů apod.</t>
  </si>
  <si>
    <t>-1572693985</t>
  </si>
  <si>
    <t>https://podminky.urs.cz/item/CS_URS_2024_01/619995001</t>
  </si>
  <si>
    <t>kolem původních bouraných otvorů</t>
  </si>
  <si>
    <t>odkaz D18 - v.č. 101 - zvětšení otvoru:</t>
  </si>
  <si>
    <t>(1,2+2*2,02)</t>
  </si>
  <si>
    <t>odkaz D9 - v.č. 102 - 2 x vrata k výměně:</t>
  </si>
  <si>
    <t>(1,55+2*2,9)*2</t>
  </si>
  <si>
    <t>odkaz D18 - v.č. 102</t>
  </si>
  <si>
    <t>(7,85+2,45+2,9)*2+(5,0+2,1)*2+(1,05+2,95+2,9)*2+(1,0+2,9)*2+(5,0+2,1)*2</t>
  </si>
  <si>
    <t>odkaz D18 - v.č. 103</t>
  </si>
  <si>
    <t>(3,4+1,6+2,9)*2*2+(5,0+2,15)*2+(1,6+3,4+2,9)*2+(1,0+2,9)*2+(1,9+2,15)*2</t>
  </si>
  <si>
    <t>odkaz D13 - v.č. 103 - po vybourání části stříšky - začištění omítek kolem, zapravení boku ponechané stříšky:</t>
  </si>
  <si>
    <t>(2,4*2+1,25)</t>
  </si>
  <si>
    <t>čela pilířů - původně meziokenní pilíře - začištění přetažení omítky z čel do plochy - v.č. 102 - 1.NP</t>
  </si>
  <si>
    <t>2,1*2*2</t>
  </si>
  <si>
    <t>19</t>
  </si>
  <si>
    <t>619996115</t>
  </si>
  <si>
    <t>Ochrana stavebních konstrukcí a samostatných prvků včetně pozdějšího odstranění obedněním z řeziva podlahy</t>
  </si>
  <si>
    <t>626759714</t>
  </si>
  <si>
    <t>https://podminky.urs.cz/item/CS_URS_2024_01/619996115</t>
  </si>
  <si>
    <t>střecha dialyzační stanice pod pomocné lešení</t>
  </si>
  <si>
    <t>9,7*1,5</t>
  </si>
  <si>
    <t>20</t>
  </si>
  <si>
    <t>619996145</t>
  </si>
  <si>
    <t>Ochrana stavebních konstrukcí a samostatných prvků včetně pozdějšího odstranění obalením geotextilií samostatných konstrukcí a prvků</t>
  </si>
  <si>
    <t>-1728491665</t>
  </si>
  <si>
    <t>https://podminky.urs.cz/item/CS_URS_2024_01/619996145</t>
  </si>
  <si>
    <t>zakrytí nových i stáv. chodníků a zpevněných ploch provedených v rámci SO04 - pod lešením:</t>
  </si>
  <si>
    <t>(3,1+1,5+27,0+1,8+1,5+3,8+1,5+4,8+7,7+1,5+13,2+1,5+11,8+1,5+3,2+27,1+10,0)*1,5</t>
  </si>
  <si>
    <t>(9,0*2+1,5*2+4,6)*1,5</t>
  </si>
  <si>
    <t>621131121</t>
  </si>
  <si>
    <t>Podkladní a spojovací vrstva vnějších omítaných ploch penetrace nanášená ručně podhledů</t>
  </si>
  <si>
    <t>-2082610742</t>
  </si>
  <si>
    <t>https://podminky.urs.cz/item/CS_URS_2024_01/621131121</t>
  </si>
  <si>
    <t>skladba S6</t>
  </si>
  <si>
    <t>JV průčelí - schodiště do 2.NP - ochoz</t>
  </si>
  <si>
    <t>podhled mezipodesty, podhled stupňů + čela a boky vč. průvlaku ramen (odhadem 400 mm š. i v. průvlaku)</t>
  </si>
  <si>
    <t>2,0*4,05+1,6*0,4*11*2+(1,6+0,4)*2*11*0,15*2+3,8*0,4*3*2</t>
  </si>
  <si>
    <t>skladba S9A</t>
  </si>
  <si>
    <t>podhled stříšky chodiště vč. čel desky a žeber (odhadem š=200 mm a v=400 mm)</t>
  </si>
  <si>
    <t>4,6*8,8+(4,6+8,8*2)*0,15+9,5*(0,2+0,4*2)*2</t>
  </si>
  <si>
    <t>podhled průjezdu vč. boků průvlaků</t>
  </si>
  <si>
    <t>(4,8*3,8-2,05*1,4)+4,8*0,5+(4,8-1,4)*0,5</t>
  </si>
  <si>
    <t>skladba S10 - střecha průchodu</t>
  </si>
  <si>
    <t>podhled, boky</t>
  </si>
  <si>
    <t>5,1*3,8+5,1*2*0,75</t>
  </si>
  <si>
    <t>skladba S12 - podhled ochozu</t>
  </si>
  <si>
    <t>(3,2+0,3)*(6,8+27,1)-2,4*2,4</t>
  </si>
  <si>
    <t>boky žeber a průvlaku</t>
  </si>
  <si>
    <t>2,9*2*0,3*19+(6,8+27,1)*0,3</t>
  </si>
  <si>
    <t>skladba S11 - stávající žb stříšky vč. čel a boků</t>
  </si>
  <si>
    <t>SZ průčelí:</t>
  </si>
  <si>
    <t>1,25*4,0+(1,25*2+4,0)*0,20+1,25*3,0+(1,25*2+3,0)*0,2</t>
  </si>
  <si>
    <t>JV průčelí</t>
  </si>
  <si>
    <t>1,25*3,85+(1,25*2+3,85)*0,20+1,25*1,925*2+(1,25*2+1,925)*0,20*2</t>
  </si>
  <si>
    <t>22</t>
  </si>
  <si>
    <t>621142001</t>
  </si>
  <si>
    <t>Pletivo vnějších ploch v ploše nebo pruzích, na plném podkladu sklovláknité vtlačené do tmelu podhledů</t>
  </si>
  <si>
    <t>-1267649347</t>
  </si>
  <si>
    <t>https://podminky.urs.cz/item/CS_URS_2024_01/621142001</t>
  </si>
  <si>
    <t>23</t>
  </si>
  <si>
    <t>621151031</t>
  </si>
  <si>
    <t>Penetrační nátěr vnějších pastovitých tenkovrstvých omítek silikonový podhledů</t>
  </si>
  <si>
    <t>517579466</t>
  </si>
  <si>
    <t>https://podminky.urs.cz/item/CS_URS_2024_01/621151031</t>
  </si>
  <si>
    <t>viz silikonová omítka podhledů</t>
  </si>
  <si>
    <t>209,385</t>
  </si>
  <si>
    <t>24</t>
  </si>
  <si>
    <t>621221001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</si>
  <si>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do 40 mm</t>
  </si>
  <si>
    <t>-1390458993</t>
  </si>
  <si>
    <t>https://podminky.urs.cz/item/CS_URS_2024_01/621221001</t>
  </si>
  <si>
    <t>25</t>
  </si>
  <si>
    <t>M</t>
  </si>
  <si>
    <t>63151518</t>
  </si>
  <si>
    <t>deska tepelně izolační minerální kontaktních fasád podélné vlákno λ=0,035-0,036 tl 40mm</t>
  </si>
  <si>
    <t>1210527627</t>
  </si>
  <si>
    <t>27,030*1,05</t>
  </si>
  <si>
    <t>26</t>
  </si>
  <si>
    <t>621221011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</si>
  <si>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přes 40 do 80 mm</t>
  </si>
  <si>
    <t>-362373367</t>
  </si>
  <si>
    <t>https://podminky.urs.cz/item/CS_URS_2024_01/621221011</t>
  </si>
  <si>
    <t>(3,2+0,35)*(6,8+27,1)-2,4*2,4</t>
  </si>
  <si>
    <t>skladba S11 - stříšky vč. čel a boků</t>
  </si>
  <si>
    <t>1,25*4,1+(1,25*2+4,1)*0,20+1,25*3,1+(1,25*2+3,1)*0,2</t>
  </si>
  <si>
    <t>1,25*3,95+(1,25*2+3,95)*0,20+1,25*2,025*2+(1,25*2+2,025)*0,20*2</t>
  </si>
  <si>
    <t>27</t>
  </si>
  <si>
    <t>63151519</t>
  </si>
  <si>
    <t>deska tepelně izolační minerální kontaktních fasád podélné vlákno λ=0,035-0,036 tl 50mm</t>
  </si>
  <si>
    <t>-399176715</t>
  </si>
  <si>
    <t>182,355*1,05</t>
  </si>
  <si>
    <t>28</t>
  </si>
  <si>
    <t>621221021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</si>
  <si>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přes 80 do 120 mm</t>
  </si>
  <si>
    <t>935004787</t>
  </si>
  <si>
    <t>https://podminky.urs.cz/item/CS_URS_2024_01/621221021</t>
  </si>
  <si>
    <t>29</t>
  </si>
  <si>
    <t>63151527</t>
  </si>
  <si>
    <t>deska tepelně izolační minerální kontaktních fasád podélné vlákno λ=0,035-0,036 tl 100mm</t>
  </si>
  <si>
    <t>-1843682964</t>
  </si>
  <si>
    <t>89,311*1,05</t>
  </si>
  <si>
    <t>30</t>
  </si>
  <si>
    <t>621531022</t>
  </si>
  <si>
    <t>Omítka tenkovrstvá silikonová vnějších ploch probarvená bez penetrace zatíraná (škrábaná), zrnitost 2,0 mm podhledů</t>
  </si>
  <si>
    <t>-27654866</t>
  </si>
  <si>
    <t>https://podminky.urs.cz/item/CS_URS_2024_01/621531022</t>
  </si>
  <si>
    <t>P</t>
  </si>
  <si>
    <t xml:space="preserve">Poznámka k položce:_x000D_
- OMÍTKA HYDROFILNÍ, S REGULACÍ VLHKOSTI POVRCHU, SE ZVÝŠENOU OCHRANOU PROTI MIKROORGANISMŮM </t>
  </si>
  <si>
    <t>viz montáž zateplení podhledů - skladba S10, S11 a S12</t>
  </si>
  <si>
    <t>182,355+27,03</t>
  </si>
  <si>
    <t>31</t>
  </si>
  <si>
    <t>622131121</t>
  </si>
  <si>
    <t>Podkladní a spojovací vrstva vnějších omítaných ploch penetrace nanášená ručně stěn</t>
  </si>
  <si>
    <t>798037660</t>
  </si>
  <si>
    <t>https://podminky.urs.cz/item/CS_URS_2024_01/622131121</t>
  </si>
  <si>
    <t>schodiště do 2.NP - ochoz - JV průčelí</t>
  </si>
  <si>
    <t>sokl + stěny nad soklem, pilíř</t>
  </si>
  <si>
    <t>(1,9+0,35)*2*1,5*2+1,05*0,35*3*2+(2,0+4,05)*2*6,0+0,95*0,15*32*2+(0,5+0,35)*2*(3,6+2,9)</t>
  </si>
  <si>
    <t>skladba S4, S8, S9A</t>
  </si>
  <si>
    <t>dialyzační stanice - stávající zateplení</t>
  </si>
  <si>
    <t>(1,6+1,4+2,05+1,4)*2,9+(1,7+3,8+4,8)*(9,4-2,9)+(7,7+13,2+5,5)*9,0+6,2*(9,0+6,6)/2+3,2*6,6</t>
  </si>
  <si>
    <t>-(1,22*2,75+1,5*0,9+1,05*2,02+1,5*1,5*3+1,5*0,75+1,5*0,9+1,4*1,65+1,5*1,65+1,8*3,0+1,5*1,65*3+1,8*2,2+1,5*1,65)</t>
  </si>
  <si>
    <t>stěna schodiště nad atikou - SV pohled</t>
  </si>
  <si>
    <t>(5,4-4,8)*0,5</t>
  </si>
  <si>
    <t>ostění otvorů</t>
  </si>
  <si>
    <t>((1,22+2*2,75)+(1,5+2*0,9)+(1,05+2*2,02)+(1,5+2*1,5)*3+(1,5+2*0,75)+(1,5+2*0,9)+(1,4+2*1,65)+(1,5+2*1,65)+(1,8+2*3,0)+(1,5+2*1,65)*3)*0,3</t>
  </si>
  <si>
    <t>((1,8+2*2,2)+(1,5+2*1,65))*0,3</t>
  </si>
  <si>
    <t>skladba S5, S9</t>
  </si>
  <si>
    <t>JZ pološtít</t>
  </si>
  <si>
    <t>3,1*8,9</t>
  </si>
  <si>
    <t>SZ průčelí</t>
  </si>
  <si>
    <t>27,0*8,9-1,2*0,6*10-1,5*0,9*12-1,55*2,9*2-1,5*1,75*15</t>
  </si>
  <si>
    <t>SV pološtít - pod podjezdem</t>
  </si>
  <si>
    <t>3,1*2,9-1,2*2,02</t>
  </si>
  <si>
    <t>nad střechou dialyzační stanice (výška oken odhadem - není zaměřeno - asi 0,6 m)</t>
  </si>
  <si>
    <t>(12,35-2,7)*2,25-0,7*0,6*2-1,0*0,6*2+3,8*1,6</t>
  </si>
  <si>
    <t>27,1*7,7</t>
  </si>
  <si>
    <t>odpočet otvorů - prosklené stěny:</t>
  </si>
  <si>
    <t>((5,3+3,95+5,6+3,05+2,54)*2,1+(1,05*2+1,0)*2,9)*-1</t>
  </si>
  <si>
    <t>((3,95+0,3+3,95+5,6+3,7+1,25)*2,15+(1,05*2+1,6+1,0)*2,9)*-1</t>
  </si>
  <si>
    <t>((1,2+2*0,6)*10+(1,5+2*0,9)*12+(1,55+2*2,9)*2+(1,5+2*1,75)*15+(1,2+2*2,02))*0,15</t>
  </si>
  <si>
    <t>nad střechou dialyzační stanice</t>
  </si>
  <si>
    <t>((0,7+2*0,6)*2+(1,0+2*0,6)*2)*0,15</t>
  </si>
  <si>
    <t>JV průčelí - prosklené stěny osazeny na líc zdiva - bez ostění</t>
  </si>
  <si>
    <t>dle detailu ochozu - vnější čelo průvlaku</t>
  </si>
  <si>
    <t>(6,8+27,1-2,4)*0,5</t>
  </si>
  <si>
    <t>32</t>
  </si>
  <si>
    <t>622135011</t>
  </si>
  <si>
    <t>Vyrovnání nerovností podkladu vnějších omítaných ploch tmelem, tloušťky do 2 mm stěn</t>
  </si>
  <si>
    <t>-1687583011</t>
  </si>
  <si>
    <t>https://podminky.urs.cz/item/CS_URS_2024_01/622135011</t>
  </si>
  <si>
    <t>zvýšená spotřeba lepícího tmelu na hrubozrnný podklad (břizolit)</t>
  </si>
  <si>
    <t>schodiště do 2.NP - JV průčelí</t>
  </si>
  <si>
    <t>9,7*2,25-0,7*0,6*2-1,0*0,6*2+3,6*0,68+3,8*1,6</t>
  </si>
  <si>
    <t>(5,0*2,1+3,95*2,1+1,05*2,9+0,3*2,1+5,0*2,1+1,05*2,9+2,95*2,1+0,1*2,1+1,0*2,9+2,24*2,1)*-1</t>
  </si>
  <si>
    <t>(3,95*2,15+1,05*2,9+0,3*2,9+1,05*2,9+3,95*2,15+0,3*2,15+5,0*2,15+0,3*2,15+0,3*2,15+1,6*2,9+3,4*2,15+1,0*2,9+0,45*2,15+0,8*2,15)*-1</t>
  </si>
  <si>
    <t>odpočet vyrovnání stěn maltou po odsekání obkladu</t>
  </si>
  <si>
    <t>87,286*-1</t>
  </si>
  <si>
    <t>33</t>
  </si>
  <si>
    <t>622142001</t>
  </si>
  <si>
    <t>Pletivo vnějších ploch v ploše nebo pruzích, na plném podkladu sklovláknité vtlačené do tmelu stěn</t>
  </si>
  <si>
    <t>707909624</t>
  </si>
  <si>
    <t>https://podminky.urs.cz/item/CS_URS_2024_01/622142001</t>
  </si>
  <si>
    <t>dialyzační stanice - skladba S4, S8, S9A</t>
  </si>
  <si>
    <t>stěna schodiště nad atikou dialýzy - SV pohled</t>
  </si>
  <si>
    <t>34</t>
  </si>
  <si>
    <t>622142R01</t>
  </si>
  <si>
    <t>Příplatek za použití stěrkového tmelu vhodného pro skladbu pod břizolitovou omítku na zateplení</t>
  </si>
  <si>
    <t>-447397409</t>
  </si>
  <si>
    <t>dialyzační stanice - skladba S9A - stěny schodiště:</t>
  </si>
  <si>
    <t>(1,7+3,8+4,8)*(9,4-2,9)</t>
  </si>
  <si>
    <t>-(1,5*0,9+1,5*1,65+1,8*2,2)</t>
  </si>
  <si>
    <t>((1,5+2*0,9)+(1,8+2*2,2)+(1,5+2*1,65))*0,3</t>
  </si>
  <si>
    <t>stěna schodiště nad atikou dilaýzy - SV pohled</t>
  </si>
  <si>
    <t>stěna schodiště nad střechou dialýzy - JV pohled</t>
  </si>
  <si>
    <t>3,8*1,6</t>
  </si>
  <si>
    <t>35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</si>
  <si>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</si>
  <si>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</si>
  <si>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206070998</t>
  </si>
  <si>
    <t>https://podminky.urs.cz/item/CS_URS_2024_01/622143004</t>
  </si>
  <si>
    <t>ostění a nadpraží ve skladbě S5, S9:</t>
  </si>
  <si>
    <t>(5,3+3,95+1,05+5,6+1,05+3,05+1,0+2,54+2,9*2+0,8*4)</t>
  </si>
  <si>
    <t>(3,95+1,05+0,3+1,05+3,95+5,6+1,6+3,7+1,0+1,25+2,9*2+0,75*6)</t>
  </si>
  <si>
    <t>((1,2+2*0,6)*10+(1,5+2*0,9)*12+(1,55+2*2,9)*2+(1,5+2*1,75)*15+(1,2+2*2,02))</t>
  </si>
  <si>
    <t>((0,7+2*1,0)*2+(1,0+2*1,0)*2)</t>
  </si>
  <si>
    <t>((1,22+2*2,75)+(1,5+2*0,9)+(1,05+2*2,02)+(1,5+2*1,5)*3+(1,5+2*0,75)+(1,5+2*0,9)+(1,4+2*1,65)+(1,5+2*1,65)+(1,8+2*3,0)+(1,5+2*1,65)*3)</t>
  </si>
  <si>
    <t>((1,8+2*2,2)+(1,5+2*1,65))</t>
  </si>
  <si>
    <t>36</t>
  </si>
  <si>
    <t>28342205</t>
  </si>
  <si>
    <t>profil začišťovací PVC 6mm s výztužnou tkaninou pro ostění ETICS</t>
  </si>
  <si>
    <t>634793408</t>
  </si>
  <si>
    <t>313,84*1,1</t>
  </si>
  <si>
    <t>37</t>
  </si>
  <si>
    <t>622151031</t>
  </si>
  <si>
    <t>Penetrační nátěr vnějších pastovitých tenkovrstvých omítek silikonový stěn</t>
  </si>
  <si>
    <t>925998481</t>
  </si>
  <si>
    <t>https://podminky.urs.cz/item/CS_URS_2024_01/622151031</t>
  </si>
  <si>
    <t>viz omítka stěn silikonová</t>
  </si>
  <si>
    <t>566,824</t>
  </si>
  <si>
    <t>38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</si>
  <si>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</si>
  <si>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</si>
  <si>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-1258858504</t>
  </si>
  <si>
    <t>https://podminky.urs.cz/item/CS_URS_2024_01/622211011</t>
  </si>
  <si>
    <t>skladba S5 - OD TERÉNU DO ÚROVNĚ CCA -0,300 M  - v.č. 101, 105</t>
  </si>
  <si>
    <t>JZ nároží + SZ průčelí</t>
  </si>
  <si>
    <t>(3,1+27,0)*0,9-1,12*0,52*10</t>
  </si>
  <si>
    <t>v závětří vstupu do 1.S</t>
  </si>
  <si>
    <t>3,1*2,65-1,12*1,98</t>
  </si>
  <si>
    <t>dle detailu ochozu - čelo průvlaku - tl. 50 mm</t>
  </si>
  <si>
    <t>39</t>
  </si>
  <si>
    <t>28376034</t>
  </si>
  <si>
    <t>deska EPS grafitová fasádní λ=0,032 tl 60mm</t>
  </si>
  <si>
    <t>-1060768926</t>
  </si>
  <si>
    <t>((3,1+27,0)*0,9-1,12*0,52*10)*1,05</t>
  </si>
  <si>
    <t>(3,1*2,65-1,12*1,98)*1,05</t>
  </si>
  <si>
    <t>odpočet dodávky XPS tl. 60 mm</t>
  </si>
  <si>
    <t>10,106*-1</t>
  </si>
  <si>
    <t>40</t>
  </si>
  <si>
    <t>28376033</t>
  </si>
  <si>
    <t>deska EPS grafitová fasádní λ=0,032 tl 50mm</t>
  </si>
  <si>
    <t>-178717407</t>
  </si>
  <si>
    <t>(6,8+27,1-2,4)*0,5*1,05</t>
  </si>
  <si>
    <t>41</t>
  </si>
  <si>
    <t>28376441</t>
  </si>
  <si>
    <t>deska XPS hrana rovná a strukturovaný povrch 300kPA λ=0,035 tl 60mm</t>
  </si>
  <si>
    <t>671644714</t>
  </si>
  <si>
    <t>skladba S5 - 300 mm nad UT</t>
  </si>
  <si>
    <t>(3,1+27,0)*0,3*1,05</t>
  </si>
  <si>
    <t>(3,1-1,12)*0,3*1,05</t>
  </si>
  <si>
    <t>42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</si>
  <si>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</si>
  <si>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</si>
  <si>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2004566811</t>
  </si>
  <si>
    <t>https://podminky.urs.cz/item/CS_URS_2024_01/622211031</t>
  </si>
  <si>
    <t>skladba S9 - v.č. 102-105</t>
  </si>
  <si>
    <t>JZ pološtít - od úrovně -0,3 m</t>
  </si>
  <si>
    <t>3,1*8,0</t>
  </si>
  <si>
    <t>SZ průčelí - od úrovně -0,3 m</t>
  </si>
  <si>
    <t>27,0*8,0-1,42*0,82*12-1,47*2,86*2-1,42*1,67*15</t>
  </si>
  <si>
    <t>SV pološtít - pod podjezdem - od úrovně -0,3 m do -0,05 m (po podhled průjezdu)</t>
  </si>
  <si>
    <t>3,1*0,25</t>
  </si>
  <si>
    <t>(12,35-2,56)*2,25-0,62*0,52*2-0,92*0,52*2+3,8*1,6</t>
  </si>
  <si>
    <t>JV průčelí - od úrovně -0,05 m</t>
  </si>
  <si>
    <t>odpočet prosklených stěn:</t>
  </si>
  <si>
    <t>((5,26+3,95+5,6+3,05+2,5)*2,02+(1,05*2+1,0)*2,86)*-1</t>
  </si>
  <si>
    <t>((3,91+0,3+3,95+5,6+3,7+1,21)*2,07+(1,05*2+1,6+1,0)*2,86)*-1</t>
  </si>
  <si>
    <t>43</t>
  </si>
  <si>
    <t>28376042</t>
  </si>
  <si>
    <t>deska EPS grafitová fasádní λ=0,032 tl 140mm</t>
  </si>
  <si>
    <t>-906992934</t>
  </si>
  <si>
    <t>316,717*1,05</t>
  </si>
  <si>
    <t>odpočet dodávky xps tl. 140 mm</t>
  </si>
  <si>
    <t>25,348*-1</t>
  </si>
  <si>
    <t>44</t>
  </si>
  <si>
    <t>28376445</t>
  </si>
  <si>
    <t>deska XPS hrana rovná a strukturovaný povrch 300kPA λ=0,035 tl 140mm</t>
  </si>
  <si>
    <t>-114561637</t>
  </si>
  <si>
    <t>odstřikové zóny ve skladbě S9 do výšky 300 mm nad konstrukce</t>
  </si>
  <si>
    <t>nad stříškama</t>
  </si>
  <si>
    <t>(4,1+0,10*2+3,1+0,10*2)*0,3</t>
  </si>
  <si>
    <t>JV průčelí - nad podlahou pod ochozem</t>
  </si>
  <si>
    <t>(27,1-0,97*2-0,92)*0,3</t>
  </si>
  <si>
    <t>nad podlahou ochozu</t>
  </si>
  <si>
    <t>(27,1-0,97*2-1,52-0,92)*0,3</t>
  </si>
  <si>
    <t>(4,0+0,1*2+2,1+0,1*2+2,1+0,1)*0,3</t>
  </si>
  <si>
    <t>nad výtahovou šachtou a atikou dialyzační stanice</t>
  </si>
  <si>
    <t>3,62*0,3</t>
  </si>
  <si>
    <t>SV - nad střechou dialyzační stanice</t>
  </si>
  <si>
    <t>(12,35-2,56+3,8)*0,3</t>
  </si>
  <si>
    <t>+ ztrátné 5%</t>
  </si>
  <si>
    <t>24,141*0,05</t>
  </si>
  <si>
    <t>45</t>
  </si>
  <si>
    <t>622211NAB</t>
  </si>
  <si>
    <t>Vyrovnání nerovností fasády vhodnou maltovou směsí nebo změnou tloušťky izolantu (podlepením)</t>
  </si>
  <si>
    <t>-485600071</t>
  </si>
  <si>
    <t>viz montáž zateplení tl. 60 a 140 mm - odhadem 40% plochy - bude upřesněno podle skutečnosti</t>
  </si>
  <si>
    <t>43,013*0,4</t>
  </si>
  <si>
    <t>316,717*0,4</t>
  </si>
  <si>
    <t>46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</si>
  <si>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</si>
  <si>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</si>
  <si>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-953482246</t>
  </si>
  <si>
    <t>https://podminky.urs.cz/item/CS_URS_2024_01/622212001</t>
  </si>
  <si>
    <t>ostění a nadpraží ve skladbě S5, S9</t>
  </si>
  <si>
    <t>1.NP - pod ochozem - sestavy zalícovány s fasádou - bez ostění (tvořeno pouze zateplením)</t>
  </si>
  <si>
    <t>(5,3+3,95+1,05+5,6+1,05+3,05+1,0+2,54+2,9*2+0,8*4)*0</t>
  </si>
  <si>
    <t>2.NP - nad ochozem - sestavy zalícovány s fasádou - bez ostění (tvořeno pouze zateplením)</t>
  </si>
  <si>
    <t>(3,95+1,05+0,3+1,05+3,95+5,6+1,6+3,7+1,0+1,25+2,9*2+0,75*6)*0</t>
  </si>
  <si>
    <t>nad střechou dilaýzy</t>
  </si>
  <si>
    <t>((0,7+2*0,6)*2+(1,0+2*0,6)*2)</t>
  </si>
  <si>
    <t>parapety oken</t>
  </si>
  <si>
    <t>(1,2*10+1,5*12+1,5*15+0,7*2+1,0*2)</t>
  </si>
  <si>
    <t>47</t>
  </si>
  <si>
    <t>28376032</t>
  </si>
  <si>
    <t>deska EPS grafitová fasádní λ=0,032 tl 40mm</t>
  </si>
  <si>
    <t>-370709602</t>
  </si>
  <si>
    <t>(5,3+3,95+1,05+5,6+1,05+2,95+1,0+2,54+2,9*2+0,8*4)*0</t>
  </si>
  <si>
    <t>166,74*0,3*1,1</t>
  </si>
  <si>
    <t>48</t>
  </si>
  <si>
    <t>28376439</t>
  </si>
  <si>
    <t>deska XPS hrana rovná a strukturovaný povrch 250kPa λ=0,032 tl 40mm</t>
  </si>
  <si>
    <t>1257993341</t>
  </si>
  <si>
    <t>(1,2*10+1,5*12+1,5*15+0,7*2+1,0*2)*0,3*1,1</t>
  </si>
  <si>
    <t>49</t>
  </si>
  <si>
    <t>622221R01</t>
  </si>
  <si>
    <t>Oprava stávajícího zateplení dialyzační stanice - oprava poškození a děr v zateplení vyplněním izolantem nebo PU pěnou</t>
  </si>
  <si>
    <t>1015272652</t>
  </si>
  <si>
    <t>odhadem do 5% plochy</t>
  </si>
  <si>
    <t>376,222*0,05</t>
  </si>
  <si>
    <t>50</t>
  </si>
  <si>
    <t>6222512R1</t>
  </si>
  <si>
    <t>Příplatek k cenám kontaktního zateplení vnějších stěn za výztužnou síťovinu s vyšší pevností pod obklad</t>
  </si>
  <si>
    <t>1560343649</t>
  </si>
  <si>
    <t>Poznámka k položce:_x000D_
- VÝZTUŽNÁ TKANINA S GRAMÁŽÍ MIN 314 g/m2</t>
  </si>
  <si>
    <t>pod cihelný obklad:</t>
  </si>
  <si>
    <t>skladba S5 - OD TERÉNU DO ÚROVNĚ CCA -0,300 M</t>
  </si>
  <si>
    <t>skladba S9</t>
  </si>
  <si>
    <t>JV průčelí - do úrovně parapetu oken</t>
  </si>
  <si>
    <t>(27,1-0,97*2-0,92)*0,8+(27,1-0,97*2-1,52-0,92)*0,75</t>
  </si>
  <si>
    <t>skladba S4 - dialyzační stanice - do úrovně +0,800 m - JV a SV strana</t>
  </si>
  <si>
    <t>0,5*0,8+6,2*(0,8+3,15)/2+(11,8-0,5-6,2)*3,15-1,5*0,75-1,5*1,5*3+13,2*3,15-1,05*2,02</t>
  </si>
  <si>
    <t>do úrovně +0,800 - SZ průčelí</t>
  </si>
  <si>
    <t>7,62*3,15+(2,05+1,43+1,6)*3,75-1,5*0,9-1,22*2,75</t>
  </si>
  <si>
    <t>na boční stěně schodiště u rampy - do výšky zábradlí rampy - SV pohled - cca 1,5 m od zpevněné plochy</t>
  </si>
  <si>
    <t>1,43*1,5</t>
  </si>
  <si>
    <t>ostění otvorů s obkladem</t>
  </si>
  <si>
    <t>SZ - okna 1.S + vstup do 1.S na SV straně</t>
  </si>
  <si>
    <t>(1,2+0,6*2)*10*0,25+(1,2+2,02*2)*0,1</t>
  </si>
  <si>
    <t>dialyzační stanice</t>
  </si>
  <si>
    <t>((1,22+2,75*2)+(1,5+0,9*2))*0,3</t>
  </si>
  <si>
    <t>(1,05+2,02*2)*0,3</t>
  </si>
  <si>
    <t>((1,5+0,75*2)+(1,5+1,5*2)*3)*0,3</t>
  </si>
  <si>
    <t>JV - ostění dveří prosklených stěn</t>
  </si>
  <si>
    <t>0,8*2*3*0,15+0,75*2*4*0,15</t>
  </si>
  <si>
    <t>51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</si>
  <si>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</si>
  <si>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</si>
  <si>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-304606287</t>
  </si>
  <si>
    <t>https://podminky.urs.cz/item/CS_URS_2024_01/622251101</t>
  </si>
  <si>
    <t>Poznámka k položce:_x000D_
- PRO POČET HMOŽDINEK DLE STATICKÉHO VÝPOČTU</t>
  </si>
  <si>
    <t>viz montáž zateplení tl. 140 mm</t>
  </si>
  <si>
    <t>316,717</t>
  </si>
  <si>
    <t>52</t>
  </si>
  <si>
    <t>622252001</t>
  </si>
  <si>
    <t>Montáž profilů kontaktního zateplení zakládacích soklových připevněných hmoždinkami</t>
  </si>
  <si>
    <t>180381874</t>
  </si>
  <si>
    <t>https://podminky.urs.cz/item/CS_URS_2024_01/622252001</t>
  </si>
  <si>
    <t>založení skladby S9 nad soklem skladby S5</t>
  </si>
  <si>
    <t>3,105</t>
  </si>
  <si>
    <t xml:space="preserve">SZ průčelí </t>
  </si>
  <si>
    <t>26,89</t>
  </si>
  <si>
    <t>3,145</t>
  </si>
  <si>
    <t>dle detailu E - nad stříškama</t>
  </si>
  <si>
    <t>1.NP - SZ průčelí</t>
  </si>
  <si>
    <t>(4,0+3,0)</t>
  </si>
  <si>
    <t>2.NP - JV průčelí</t>
  </si>
  <si>
    <t>(3,85+1,925*2)</t>
  </si>
  <si>
    <t>53</t>
  </si>
  <si>
    <t>28342210</t>
  </si>
  <si>
    <t>profil zakládací protipožární s tkaninou pro ETICS</t>
  </si>
  <si>
    <t>686106088</t>
  </si>
  <si>
    <t>47,84*1,1</t>
  </si>
  <si>
    <t>54</t>
  </si>
  <si>
    <t>622252002</t>
  </si>
  <si>
    <t>Montáž profilů kontaktního zateplení ostatních stěnových, dilatačních apod. lepených do tmelu</t>
  </si>
  <si>
    <t>140310657</t>
  </si>
  <si>
    <t>https://podminky.urs.cz/item/CS_URS_2024_01/622252002</t>
  </si>
  <si>
    <t>rohovníky</t>
  </si>
  <si>
    <t>4*1,5*2+1,05*4*2+6*6,0+4*(3,6+2,9)</t>
  </si>
  <si>
    <t>dialyzační stanice - skladba S8, S9A</t>
  </si>
  <si>
    <t>(1,22*0+2*2,75)+(1,5*0+2*0,9)+(1,05*0+2*2,02)+(1,5*0+2*1,5)*3+(1,5*0+2*0,75)+(1,5*0+2*0,9)+(1,4*0+2*1,65)+(1,5*0+2*1,65)+(1,8*0+2*3,0)</t>
  </si>
  <si>
    <t>(1,5*0+2*1,65)*3+(1,8*0+2*2,2)+(1,5*0+2*1,65)</t>
  </si>
  <si>
    <t>nároží</t>
  </si>
  <si>
    <t>10,0*2+8,9*2+7,7+0,5</t>
  </si>
  <si>
    <t>podhled průvlaků průjezdu - vnitřní hrana</t>
  </si>
  <si>
    <t>4,8*2-1,4</t>
  </si>
  <si>
    <t>skladba S5, S9 - nároží budov</t>
  </si>
  <si>
    <t>JZ a SZ, nad střechou dialyzační stanice</t>
  </si>
  <si>
    <t>8,9*2+2,5+1,6</t>
  </si>
  <si>
    <t>hrany stropních trámů ochozu</t>
  </si>
  <si>
    <t>2,9*2*19</t>
  </si>
  <si>
    <t>vnitřní hrana průvlaku ochozu</t>
  </si>
  <si>
    <t>(6,8+27,1)</t>
  </si>
  <si>
    <t>((2*0,6)*10+(2*0,9)*12+(2*2,9)*2+(2*1,75)*15+(2*2,02))</t>
  </si>
  <si>
    <t>(2,9*2+0,8*4+2,9*2+0,75*6)</t>
  </si>
  <si>
    <t>((2*0,6)*2+(2*0,6)*2)</t>
  </si>
  <si>
    <t>lišta s okapničkou - hrany podhledů</t>
  </si>
  <si>
    <t>sokl</t>
  </si>
  <si>
    <t>1,05*2*2</t>
  </si>
  <si>
    <t>podhled stříšky chodiště vč. žeber</t>
  </si>
  <si>
    <t>(4,6+8,8)*2+9,5*2*2</t>
  </si>
  <si>
    <t>podhled mezipodesty vč. průvlaku ramen - ochoz - schodiště do 2.NP</t>
  </si>
  <si>
    <t>(2,0+4,05)*2+3,8*2*2</t>
  </si>
  <si>
    <t>dialyzační stanice - skladba S9A, S8</t>
  </si>
  <si>
    <t>podhled průjezdu</t>
  </si>
  <si>
    <t>(1,8+3,8+4,8-1,4)</t>
  </si>
  <si>
    <t>nadpraží otvorů</t>
  </si>
  <si>
    <t>(1,22)+(1,5)+(1,05)+(1,5)*3+(1,5)+(1,5)+(1,4)+(1,5)+(1,8)+(1,5)*3+(1,8)+(1,5)</t>
  </si>
  <si>
    <t>podhled - hrany</t>
  </si>
  <si>
    <t>5,1*2*2</t>
  </si>
  <si>
    <t>skladba S11 - stříšky</t>
  </si>
  <si>
    <t>(1,2*2+4,1)+(1,2*2+3,1)+(1,2*2+3,95)+(1,2*2+2,03)*2</t>
  </si>
  <si>
    <t>skladba S5, S9 - nadpraží otvorů</t>
  </si>
  <si>
    <t>((1,2)*10+(1,5)*12+(1,55)*2+(1,5)*15+(1,2))</t>
  </si>
  <si>
    <t>(5,3+3,95+1,05+5,6+1,05+3,05+1,0+2,54)</t>
  </si>
  <si>
    <t>(3,95+1,05+0,3+1,05+3,95+5,6+1,6+3,7+1,0+1,25)</t>
  </si>
  <si>
    <t>((0,7)*2+(1,0)*2)</t>
  </si>
  <si>
    <t>podhled římsy nad 2.NP</t>
  </si>
  <si>
    <t>(27,7-3,85-1,925*2-2,4)</t>
  </si>
  <si>
    <t>JZ a SZ</t>
  </si>
  <si>
    <t>(3,2+27,0)</t>
  </si>
  <si>
    <t>dilatace - JZ, JV</t>
  </si>
  <si>
    <t>9,0+7,7</t>
  </si>
  <si>
    <t>parapetní lišta nebo těsnící páska pod oplechování</t>
  </si>
  <si>
    <t>(1,2*10+1,5*12+1,5*15+9,25+5,6+3,05+2,54+3,95+0,3+3,95+5,6+3,7+1,25+0,7*2+1,0*2)</t>
  </si>
  <si>
    <t>detail F - atika - ukončovací profil</t>
  </si>
  <si>
    <t>55</t>
  </si>
  <si>
    <t>63127416</t>
  </si>
  <si>
    <t>profil rohový PVC 23x23mm s výztužnou tkaninou š 100mm pro ETICS</t>
  </si>
  <si>
    <t>1269122319</t>
  </si>
  <si>
    <t>roh*1,05</t>
  </si>
  <si>
    <t>56</t>
  </si>
  <si>
    <t>28342206</t>
  </si>
  <si>
    <t>profil ukončovací PVC s výztužnou tkaninu pro ukončení atiky ETICS</t>
  </si>
  <si>
    <t>-255463340</t>
  </si>
  <si>
    <t>uko*1,05</t>
  </si>
  <si>
    <t>57</t>
  </si>
  <si>
    <t>59051502</t>
  </si>
  <si>
    <t>profil dilatační rohový PVC s výztužnou tkaninou pro ETICS</t>
  </si>
  <si>
    <t>1908601869</t>
  </si>
  <si>
    <t>dil*1,05</t>
  </si>
  <si>
    <t>58</t>
  </si>
  <si>
    <t>59051512</t>
  </si>
  <si>
    <t>profil začišťovací s okapnicí PVC s výztužnou tkaninou pro parapet ETICS</t>
  </si>
  <si>
    <t>-820000434</t>
  </si>
  <si>
    <t>par*1,05</t>
  </si>
  <si>
    <t>59</t>
  </si>
  <si>
    <t>59051510</t>
  </si>
  <si>
    <t>profil začišťovací s okapnicí PVC s výztužnou tkaninou pro nadpraží ETICS</t>
  </si>
  <si>
    <t>-459800367</t>
  </si>
  <si>
    <t>okap*1,05</t>
  </si>
  <si>
    <t>60</t>
  </si>
  <si>
    <t>622311R01</t>
  </si>
  <si>
    <t>Potažení vnějších ploch betonovou stěrkou - imitace pohledového betonu</t>
  </si>
  <si>
    <t>1686801246</t>
  </si>
  <si>
    <t>Poznámka k položce:_x000D_
- KOMPLETNÍ PROVEDENÍ VČ. PENETRACE, STĚRKY, TÓNOVÁNÍ A UZAVÍRACÍHO LAKU</t>
  </si>
  <si>
    <t>skladba S6 - ochoz - schodiště do 2.NP</t>
  </si>
  <si>
    <t>JV průčelí - podlaha mezipodesty a stupňů schodiště do 2.NP vč. čel stupňů</t>
  </si>
  <si>
    <t>3,9*1,9+1,6*0,4*11*2+(1,6+0,4)*2*0,15*11*2</t>
  </si>
  <si>
    <t>podhled mezipodesty, podhled stupňů vč. průvlaku ramen (odhadem 400 mm š. i v. průvlaku)</t>
  </si>
  <si>
    <t>2,0*4,05+1,6*0,4*11*2+3,8*0,4*3*2</t>
  </si>
  <si>
    <t>61</t>
  </si>
  <si>
    <t>622325101</t>
  </si>
  <si>
    <t>Oprava vápenocementové omítky vnějších ploch stupně členitosti 1 hladké stěn, v rozsahu opravované plochy do 10%</t>
  </si>
  <si>
    <t>-747932464</t>
  </si>
  <si>
    <t>https://podminky.urs.cz/item/CS_URS_2024_01/622325101</t>
  </si>
  <si>
    <t>viz otlučení omítky cementové z 10%</t>
  </si>
  <si>
    <t>641,057</t>
  </si>
  <si>
    <t>62</t>
  </si>
  <si>
    <t>622324111</t>
  </si>
  <si>
    <t>Omítka vápenocementová strukturální (břízolitová) vnějších ploch nanášená ručně škrábaná stěn</t>
  </si>
  <si>
    <t>638301341</t>
  </si>
  <si>
    <t>https://podminky.urs.cz/item/CS_URS_2024_01/622324111</t>
  </si>
  <si>
    <t>Poznámka k položce:_x000D_
- OMÍTKA BŘIZOLITOVÉHO TYPU PROBARVENÁ PRO ZATEPLOVACÍ SYSTÉMY HRUBOZRNNÁ 4 MM</t>
  </si>
  <si>
    <t>63</t>
  </si>
  <si>
    <t>622531022</t>
  </si>
  <si>
    <t>Omítka tenkovrstvá silikonová vnějších ploch probarvená bez penetrace zatíraná (škrábaná), zrnitost 2,0 mm stěn</t>
  </si>
  <si>
    <t>-1077800090</t>
  </si>
  <si>
    <t>https://podminky.urs.cz/item/CS_URS_2024_01/622531022</t>
  </si>
  <si>
    <t>dialyzační stanice - skladba S4, S8</t>
  </si>
  <si>
    <t>(1,6+1,4+2,05+1,4)*2,9+(7,7+13,2+5,5)*9,0+6,2*(9,0+6,6)/2+3,2*6,6</t>
  </si>
  <si>
    <t>-(1,22*2,75+1,05*2,02+1,5*1,5*3+1,5*0,75+1,5*0,9+1,4*1,65+1,5*1,65+1,8*3,0+1,5*1,65*3)</t>
  </si>
  <si>
    <t>((1,22+2*2,75)+(1,05+2*2,02)+(1,5+2*1,5)*3+(1,5+2*0,75)+(1,5+2*0,9)+(1,4+2*1,65)+(1,5+2*1,65)+(1,8+2*3,0)+(1,5+2*1,65)*3)*0,3</t>
  </si>
  <si>
    <t>viz zateplení tl. 60 mm - skladba S5</t>
  </si>
  <si>
    <t>43,013</t>
  </si>
  <si>
    <t>viz zateplení tl. 140 mm - skladba S9</t>
  </si>
  <si>
    <t>ostění a nadpraží otvorů</t>
  </si>
  <si>
    <t>222,64*0,3</t>
  </si>
  <si>
    <t>ostění a nadpraží prosklených stěn - tvořené zateplením tl. 140 mm</t>
  </si>
  <si>
    <t>(5,3+3,95+1,05+5,6+1,05+3,05+1,0+2,54+2,9*2+0,8*4)*0,15</t>
  </si>
  <si>
    <t>(3,95+1,05+0,3+1,05+3,95+5,6+1,6+3,7+1,0+1,25+2,9*2+0,75*6)*0,15</t>
  </si>
  <si>
    <t>odpočet obkladu soklu</t>
  </si>
  <si>
    <t>182,109*-1</t>
  </si>
  <si>
    <t>64</t>
  </si>
  <si>
    <t>622999001</t>
  </si>
  <si>
    <t>Dodávka a montáž budky pro rorýse 4 komorová vč. potažení perlinkou do tmelu a omítky, podkladní OSB desky</t>
  </si>
  <si>
    <t>-392228324</t>
  </si>
  <si>
    <t>viz TZ</t>
  </si>
  <si>
    <t>65</t>
  </si>
  <si>
    <t>6246354R01</t>
  </si>
  <si>
    <t>Úpravy vnějších vodorovných a svislých spár těsnění spáry těsnícimi pásky, šířky spáry do 20 mm</t>
  </si>
  <si>
    <t>117332948</t>
  </si>
  <si>
    <t>detail napojení na zakládací lištu - viz montáž lišty</t>
  </si>
  <si>
    <t>47,84</t>
  </si>
  <si>
    <t xml:space="preserve">detail E - skladba S11 - pod oplechování stříšek </t>
  </si>
  <si>
    <t>(4,1+3,1+2*1,2*2)</t>
  </si>
  <si>
    <t>(3,95+2,025*2+2*1,2*3)</t>
  </si>
  <si>
    <t>66</t>
  </si>
  <si>
    <t>629135101</t>
  </si>
  <si>
    <t>Vyrovnávací vrstva z cementové malty pod klempířskými prvky šířky do 150 mm</t>
  </si>
  <si>
    <t>-1427179985</t>
  </si>
  <si>
    <t>https://podminky.urs.cz/item/CS_URS_2024_01/629135101</t>
  </si>
  <si>
    <t>římsa nad 2.NP</t>
  </si>
  <si>
    <t>67</t>
  </si>
  <si>
    <t>629135102</t>
  </si>
  <si>
    <t>Vyrovnávací vrstva z cementové malty pod klempířskými prvky šířky přes 150 do 300 mm</t>
  </si>
  <si>
    <t>800148081</t>
  </si>
  <si>
    <t>https://podminky.urs.cz/item/CS_URS_2024_01/629135102</t>
  </si>
  <si>
    <t>pod parapetní plechy</t>
  </si>
  <si>
    <t>(1,2*10+1,5*38+1,4+1,8*2+2,54+3,05+5,6+9,25+3,7+3,95+9,55+1,25+1,0*2+0,7*2)</t>
  </si>
  <si>
    <t>atiky - pod osb desku</t>
  </si>
  <si>
    <t>(3,5+27,2+13,2+27,7)+3,8</t>
  </si>
  <si>
    <t>68</t>
  </si>
  <si>
    <t>629991012</t>
  </si>
  <si>
    <t>Zakrytí vnějších ploch před znečištěním včetně pozdějšího odkrytí výplní otvorů a svislých ploch fólií přilepenou na začišťovací lištu</t>
  </si>
  <si>
    <t>-753165475</t>
  </si>
  <si>
    <t>https://podminky.urs.cz/item/CS_URS_2024_01/629991012</t>
  </si>
  <si>
    <t>(1,22*2,75+1,5*0,9+1,05*2,02+1,5*1,5*3+1,5*0,75+1,5*0,9+1,4*1,65+1,5*1,65+1,8*3,0+1,5*1,65*3+1,8*2,2+1,5*1,65)</t>
  </si>
  <si>
    <t>1,2*0,6*10+1,5*0,9*12+1,55*2,9*2+1,5*1,75*15</t>
  </si>
  <si>
    <t>1,2*2,02</t>
  </si>
  <si>
    <t>0,7*0,6*2+1,0*0,6*2</t>
  </si>
  <si>
    <t>JV průčelí - prosklené stěny:</t>
  </si>
  <si>
    <t>(5,3+3,95+5,6+3,05+2,54)*2,1+(1,05*2+1,0)*2,9</t>
  </si>
  <si>
    <t>(3,95+0,3+3,95+5,6+3,7+1,25)*2,15+(1,05*2+1,6+1,0)*2,9</t>
  </si>
  <si>
    <t>69</t>
  </si>
  <si>
    <t>629995101</t>
  </si>
  <si>
    <t>Očištění vnějších ploch tlakovou vodou omytím</t>
  </si>
  <si>
    <t>1563738866</t>
  </si>
  <si>
    <t>https://podminky.urs.cz/item/CS_URS_2024_01/629995101</t>
  </si>
  <si>
    <t>schodiště do 2.NP - JV průčelí - ochoz</t>
  </si>
  <si>
    <t>skladba S11 - žb stříšky vč. čel a boků</t>
  </si>
  <si>
    <t>70</t>
  </si>
  <si>
    <t>629995109</t>
  </si>
  <si>
    <t>Příplatek za čistící roztok pro odstranění mechů a plísní při čištění ploch vodou</t>
  </si>
  <si>
    <t>941281208</t>
  </si>
  <si>
    <t>71</t>
  </si>
  <si>
    <t>629999022</t>
  </si>
  <si>
    <t>Příplatky k cenám úprav vnějších povrchů za zvýšenou pracnost při provádění omítek zaoblených ploch, poloměr zaoblení přes 100 mm</t>
  </si>
  <si>
    <t>-1200975363</t>
  </si>
  <si>
    <t>https://podminky.urs.cz/item/CS_URS_2024_01/629999022</t>
  </si>
  <si>
    <t>JV průčelí -ochoz- schodiště do 2.NP - kruhové otvory - příplatek pro stěrkování i omítku</t>
  </si>
  <si>
    <t>(0,95*0,15*32*2)*2</t>
  </si>
  <si>
    <t>72</t>
  </si>
  <si>
    <t>629999030</t>
  </si>
  <si>
    <t>Příplatky k cenám úprav vnějších povrchů za zvýšenou pracnost při provádění prací menšího rozsahu omítané plochy do 10 m2</t>
  </si>
  <si>
    <t>486227784</t>
  </si>
  <si>
    <t>https://podminky.urs.cz/item/CS_URS_2024_01/629999030</t>
  </si>
  <si>
    <t>skladba S9A - členitost fasády - příplatek pro omítku</t>
  </si>
  <si>
    <t>příplatek pro stěrkování - dtto</t>
  </si>
  <si>
    <t>171,285</t>
  </si>
  <si>
    <t>73</t>
  </si>
  <si>
    <t>629999032</t>
  </si>
  <si>
    <t>Příplatky k cenám úprav vnějších povrchů za zvýšenou pracnost při provádění prací menšího rozsahu omítané plochy s podílem otvorů v ploše fasády přes 65 do 95 %</t>
  </si>
  <si>
    <t>-1808033718</t>
  </si>
  <si>
    <t>https://podminky.urs.cz/item/CS_URS_2024_01/629999032</t>
  </si>
  <si>
    <t>JV průčelí -ochoz- schodiště do 2.NP - stěny nad soklem - příplatek pro stěrkování i omítku</t>
  </si>
  <si>
    <t>(2,0*2*2*6,0)*2</t>
  </si>
  <si>
    <t>74</t>
  </si>
  <si>
    <t>631351101</t>
  </si>
  <si>
    <t>Bednění v podlahách rýh a hran zřízení</t>
  </si>
  <si>
    <t>1750262208</t>
  </si>
  <si>
    <t>https://podminky.urs.cz/item/CS_URS_2024_01/631351101</t>
  </si>
  <si>
    <t>skladba S12 - ochoz</t>
  </si>
  <si>
    <t>(6,8+23,9+1,16)*0,5</t>
  </si>
  <si>
    <t>75</t>
  </si>
  <si>
    <t>631351102</t>
  </si>
  <si>
    <t>Bednění v podlahách rýh a hran odstranění</t>
  </si>
  <si>
    <t>808411743</t>
  </si>
  <si>
    <t>https://podminky.urs.cz/item/CS_URS_2024_01/631351102</t>
  </si>
  <si>
    <t>76</t>
  </si>
  <si>
    <t>632450122</t>
  </si>
  <si>
    <t>Potěr cementový vyrovnávací ze suchých směsí v pásu o průměrné (střední) tl. přes 20 do 30 mm</t>
  </si>
  <si>
    <t>2084261841</t>
  </si>
  <si>
    <t>https://podminky.urs.cz/item/CS_URS_2024_01/632450122</t>
  </si>
  <si>
    <t>pod vnitřní parapety měněných oken a prosklených stěn - na šíři stávající podkladní konstrukce pod parapety</t>
  </si>
  <si>
    <t>(5,0+3,95+5,0+2,95+2,24)*0,8</t>
  </si>
  <si>
    <t>(3,95*2+5,0+3,4+0,8)*0,8</t>
  </si>
  <si>
    <t>77</t>
  </si>
  <si>
    <t>632452519</t>
  </si>
  <si>
    <t>Potěr rychletuhnoucí ze suchých směsí na bázi hydraulických pojiv, tloušťky přes 40 do 50 mm</t>
  </si>
  <si>
    <t>1244607098</t>
  </si>
  <si>
    <t>https://podminky.urs.cz/item/CS_URS_2024_01/632452519</t>
  </si>
  <si>
    <t>Poznámka k položce:_x000D_
- POTĚR S VÝZTUŽNÝMI VLÁKNY</t>
  </si>
  <si>
    <t>skladba S12 - ochoz -prům. tl. potěru 65 mm</t>
  </si>
  <si>
    <t>(27,1*3,1+6,6*3,2+1,6*0,2+1,0*0,2+1,05*0,2*2+1,16*0,3)</t>
  </si>
  <si>
    <t>odpočet výtahové šachty</t>
  </si>
  <si>
    <t>-2,4*2,4</t>
  </si>
  <si>
    <t>V případě, že bude po vybourání dlažby zjištěn bezvadný stav stávající spádové vrstvy, nebude tato položka účtována.</t>
  </si>
  <si>
    <t>78</t>
  </si>
  <si>
    <t>634112113</t>
  </si>
  <si>
    <t>Obvodová dilatace mezi stěnou a mazaninou nebo potěrem podlahovým páskem z pěnového PE tl. do 10 mm, výšky 80 mm</t>
  </si>
  <si>
    <t>720568909</t>
  </si>
  <si>
    <t>https://podminky.urs.cz/item/CS_URS_2024_01/634112113</t>
  </si>
  <si>
    <t>skladba S12 - ochoz - viz detail</t>
  </si>
  <si>
    <t>(27,1-2,4+6,6+3,1+2*0,2+2*0,2+2*0,2*2+2*0,3)</t>
  </si>
  <si>
    <t>79</t>
  </si>
  <si>
    <t>634113115</t>
  </si>
  <si>
    <t>Výplň dilatačních spár mazanin plastovým profilem výšky 80 mm</t>
  </si>
  <si>
    <t>1360758909</t>
  </si>
  <si>
    <t>https://podminky.urs.cz/item/CS_URS_2024_01/634113115</t>
  </si>
  <si>
    <t>Poznámka k položce:_x000D_
- NEBO PÁSKEM Z EXTRUDOVANÉHO POLYSTYRÉNU</t>
  </si>
  <si>
    <t>skladba S12 - ochoz - dilatace v potěru cca co 3,0 m</t>
  </si>
  <si>
    <t>3,2*2+3,1*8</t>
  </si>
  <si>
    <t>80</t>
  </si>
  <si>
    <t>644941111</t>
  </si>
  <si>
    <t>Montáž průvětrníků nebo mřížek odvětrávacích velikosti do 150 x 200 mm</t>
  </si>
  <si>
    <t>-1802173226</t>
  </si>
  <si>
    <t>https://podminky.urs.cz/item/CS_URS_2024_01/644941111</t>
  </si>
  <si>
    <t>dialyzační stanice - výměna stáv. mřížek</t>
  </si>
  <si>
    <t>81</t>
  </si>
  <si>
    <t>56245642</t>
  </si>
  <si>
    <t>mřížka větrací kruhová plast se síťovinou 140mm</t>
  </si>
  <si>
    <t>809905337</t>
  </si>
  <si>
    <t>82</t>
  </si>
  <si>
    <t>644941121</t>
  </si>
  <si>
    <t>Montáž průvětrníků nebo mřížek odvětrávacích montáž průchodky (trubky) se zhotovením otvoru v tepelné izolaci</t>
  </si>
  <si>
    <t>1043292195</t>
  </si>
  <si>
    <t>https://podminky.urs.cz/item/CS_URS_2024_01/644941121</t>
  </si>
  <si>
    <t>Poznámka k položce:_x000D_
- VČ. DODÁVKY PVC TRUBKY PRODLOUŽENÍ</t>
  </si>
  <si>
    <t>odkaz 3/P - 3 průduchy pod mřížkou</t>
  </si>
  <si>
    <t>11*3</t>
  </si>
  <si>
    <t>83</t>
  </si>
  <si>
    <t>653001R01</t>
  </si>
  <si>
    <t>Přeložení popisných a informačních cedulek, schránky na dopisy apod. na fasádu</t>
  </si>
  <si>
    <t>-600865927</t>
  </si>
  <si>
    <t>předpoklad do 5 ks</t>
  </si>
  <si>
    <t>Ostatní konstrukce a práce, bourání</t>
  </si>
  <si>
    <t>84</t>
  </si>
  <si>
    <t>941211111</t>
  </si>
  <si>
    <t>Lešení řadové rámové lehké pracovní s podlahami s provozním zatížením tř. 3 do 200 kg/m2 šířky tř. SW06 od 0,6 do 0,9 m výšky do 10 m montáž</t>
  </si>
  <si>
    <t>-2015198627</t>
  </si>
  <si>
    <t>https://podminky.urs.cz/item/CS_URS_2024_01/941211111</t>
  </si>
  <si>
    <t>pro opravu schodiště do 2.NP</t>
  </si>
  <si>
    <t>(5,7+1,0+4,1+2,0+1,0+5,7)*8,0</t>
  </si>
  <si>
    <t>kolem objektu</t>
  </si>
  <si>
    <t>(3,1+1,0*2+27,0+1,8+1,0)*9,0+(1,0+3,8+1,0+4,8)*10,0+(7,7+1,0)*(10,0+9,0)/2+(1,0+13,2+1,0)*9,0+(1,0+11,8+1,0)*(9,0+8,0)/2+(1,0+3,2+27,1+10,0)*8,0</t>
  </si>
  <si>
    <t>85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</si>
  <si>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</si>
  <si>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</si>
  <si>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-947050189</t>
  </si>
  <si>
    <t>https://podminky.urs.cz/item/CS_URS_2024_01/941211211</t>
  </si>
  <si>
    <t>1243,25*30*2</t>
  </si>
  <si>
    <t>86</t>
  </si>
  <si>
    <t>941211811</t>
  </si>
  <si>
    <t>Lešení řadové rámové lehké pracovní s podlahami s provozním zatížením tř. 3 do 200 kg/m2 šířky tř. SW06 od 0,6 do 0,9 m výšky do 10 m demontáž</t>
  </si>
  <si>
    <t>-1057650760</t>
  </si>
  <si>
    <t>https://podminky.urs.cz/item/CS_URS_2024_01/941211811</t>
  </si>
  <si>
    <t>87</t>
  </si>
  <si>
    <t>944511111</t>
  </si>
  <si>
    <t>Síť ochranná zavěšená na konstrukci lešení z textilie z umělých vláken montáž</t>
  </si>
  <si>
    <t>-1242137925</t>
  </si>
  <si>
    <t>https://podminky.urs.cz/item/CS_URS_2024_01/944511111</t>
  </si>
  <si>
    <t>88</t>
  </si>
  <si>
    <t>944511211</t>
  </si>
  <si>
    <t>Síť ochranná zavěšená na konstrukci lešení z textilie z umělých vláken příplatek k ceně za každý den použití</t>
  </si>
  <si>
    <t>-480660518</t>
  </si>
  <si>
    <t>https://podminky.urs.cz/item/CS_URS_2024_01/944511211</t>
  </si>
  <si>
    <t>89</t>
  </si>
  <si>
    <t>944511811</t>
  </si>
  <si>
    <t>Síť ochranná zavěšená na konstrukci lešení z textilie z umělých vláken demontáž</t>
  </si>
  <si>
    <t>1804667017</t>
  </si>
  <si>
    <t>https://podminky.urs.cz/item/CS_URS_2024_01/944511811</t>
  </si>
  <si>
    <t>90</t>
  </si>
  <si>
    <t>949101111</t>
  </si>
  <si>
    <t>Lešení pomocné pracovní pro objekty pozemních staveb pro zatížení do 150 kg/m2, o výšce lešeňové podlahy do 1,9 m</t>
  </si>
  <si>
    <t>782214480</t>
  </si>
  <si>
    <t>https://podminky.urs.cz/item/CS_URS_2024_01/949101111</t>
  </si>
  <si>
    <t>pod ochozem a na ochozu pro schodiště do 2.NP</t>
  </si>
  <si>
    <t>4,0*2,0+4,6*3,1</t>
  </si>
  <si>
    <t>nad střechou dialyzační stanice - pro zateplovanou stěnu výšky 2,25 m</t>
  </si>
  <si>
    <t>9,7*1,0</t>
  </si>
  <si>
    <t>závětří vstupu do 1.S</t>
  </si>
  <si>
    <t>3,6*3,2+1,4*1,6</t>
  </si>
  <si>
    <t>průchod</t>
  </si>
  <si>
    <t>5,1*3,8</t>
  </si>
  <si>
    <t>1.S - pro zateplení podhledu</t>
  </si>
  <si>
    <t>10,325*7,65</t>
  </si>
  <si>
    <t>91</t>
  </si>
  <si>
    <t>949101112</t>
  </si>
  <si>
    <t>Lešení pomocné pracovní pro objekty pozemních staveb pro zatížení do 150 kg/m2, o výšce lešeňové podlahy přes 1,9 do 3,5 m</t>
  </si>
  <si>
    <t>1691017250</t>
  </si>
  <si>
    <t>https://podminky.urs.cz/item/CS_URS_2024_01/949101112</t>
  </si>
  <si>
    <t>ve schodišti do 2.NP - mezipodesta a ramena</t>
  </si>
  <si>
    <t>3,8*1,85+1,6*3,3*2</t>
  </si>
  <si>
    <t>92</t>
  </si>
  <si>
    <t>952901111</t>
  </si>
  <si>
    <t>Vyčištění budov nebo objektů před předáním do užívání budov bytové nebo občanské výstavby, světlé výšky podlaží do 4 m</t>
  </si>
  <si>
    <t>-2114937880</t>
  </si>
  <si>
    <t>https://podminky.urs.cz/item/CS_URS_2024_01/952901111</t>
  </si>
  <si>
    <t>JV průčelí - podlaha mezipodesty a stupňů schodiště do 2.NP - ochoz</t>
  </si>
  <si>
    <t>3,9*1,9+1,6*0,4*11*2</t>
  </si>
  <si>
    <t>93</t>
  </si>
  <si>
    <t>952902121</t>
  </si>
  <si>
    <t>Čištění budov při provádění oprav a udržovacích prací podlah drsných nebo chodníků zametením</t>
  </si>
  <si>
    <t>-596336917</t>
  </si>
  <si>
    <t>https://podminky.urs.cz/item/CS_URS_2024_01/952902121</t>
  </si>
  <si>
    <t>v.č. 101 - 1S - sklad - po zateplení stropu S7:</t>
  </si>
  <si>
    <t>chodba 1.S před skladem + schodiště do 1.NP + chodba v 1.NP - přístup do skladu v 1.S</t>
  </si>
  <si>
    <t>2,45*4,45+2,55*1,15+5,0*3,25</t>
  </si>
  <si>
    <t>94</t>
  </si>
  <si>
    <t>952902501</t>
  </si>
  <si>
    <t>Čištění budov při provádění oprav a udržovacích prací střešních nebo nadstřešních konstrukcí, střech plochých</t>
  </si>
  <si>
    <t>1093985403</t>
  </si>
  <si>
    <t>https://podminky.urs.cz/item/CS_URS_2024_01/952902501</t>
  </si>
  <si>
    <t>95</t>
  </si>
  <si>
    <t>953321113</t>
  </si>
  <si>
    <t>Vložky svislé do dilatačních spár z minerální plsti včetně dodání a osazení, v jakémkoliv zdivu přes 40 do 50 mm</t>
  </si>
  <si>
    <t>1766816843</t>
  </si>
  <si>
    <t>https://podminky.urs.cz/item/CS_URS_2024_01/953321113</t>
  </si>
  <si>
    <t>pro odkaz 14/K - dilatace</t>
  </si>
  <si>
    <t>(8,9+7,7)*0,5</t>
  </si>
  <si>
    <t>96</t>
  </si>
  <si>
    <t>962081141</t>
  </si>
  <si>
    <t>Bourání příček nebo přizdívek ze skleněných tvárnic, tl. přes 100 do 150 mm</t>
  </si>
  <si>
    <t>502237707</t>
  </si>
  <si>
    <t>https://podminky.urs.cz/item/CS_URS_2024_01/962081141</t>
  </si>
  <si>
    <t>odkaz D9 - v.č. 102 - nadsvětlíky ocelových dveří</t>
  </si>
  <si>
    <t>1,55*0,9*2</t>
  </si>
  <si>
    <t>97</t>
  </si>
  <si>
    <t>965043341</t>
  </si>
  <si>
    <t>Bourání mazanin betonových s potěrem nebo teracem tl. do 100 mm, plochy přes 4 m2</t>
  </si>
  <si>
    <t>m3</t>
  </si>
  <si>
    <t>1812088471</t>
  </si>
  <si>
    <t>https://podminky.urs.cz/item/CS_URS_2024_01/965043341</t>
  </si>
  <si>
    <t>v.č. 103 - odkaz D15</t>
  </si>
  <si>
    <t>ochoz</t>
  </si>
  <si>
    <t>(27,1*3,1+6,6*3,2+1,6*0,2*3+1,0*0,2)*0,1</t>
  </si>
  <si>
    <t>98</t>
  </si>
  <si>
    <t>968072456</t>
  </si>
  <si>
    <t>Vybourání kovových rámů oken s křídly, dveřních zárubní, vrat, stěn, ostění nebo obkladů dveřních zárubní, plochy přes 2 m2</t>
  </si>
  <si>
    <t>1253944821</t>
  </si>
  <si>
    <t>https://podminky.urs.cz/item/CS_URS_2024_01/968072456</t>
  </si>
  <si>
    <t>odkaz D9 - v.č. 102</t>
  </si>
  <si>
    <t>1,55*2,0*2</t>
  </si>
  <si>
    <t>99</t>
  </si>
  <si>
    <t>968082017</t>
  </si>
  <si>
    <t>Vybourání plastových rámů oken s křídly, dveřních zárubní, vrat rámu oken s křídly, plochy přes 2 do 4 m2</t>
  </si>
  <si>
    <t>-685610604</t>
  </si>
  <si>
    <t>https://podminky.urs.cz/item/CS_URS_2024_01/968082017</t>
  </si>
  <si>
    <t xml:space="preserve"> 1,6*2,15</t>
  </si>
  <si>
    <t>100</t>
  </si>
  <si>
    <t>968082018</t>
  </si>
  <si>
    <t>Vybourání plastových rámů oken s křídly, dveřních zárubní, vrat rámu oken s křídly, plochy přes 4 m2</t>
  </si>
  <si>
    <t>739532693</t>
  </si>
  <si>
    <t>https://podminky.urs.cz/item/CS_URS_2024_01/968082018</t>
  </si>
  <si>
    <t xml:space="preserve">odkaz D18 - v.č. 102 </t>
  </si>
  <si>
    <t>(5,0*3+2,95+2,55)*2,1</t>
  </si>
  <si>
    <t>(3,4*3+5,0)*2,15</t>
  </si>
  <si>
    <t>101</t>
  </si>
  <si>
    <t>968082022</t>
  </si>
  <si>
    <t>Vybourání plastových rámů oken s křídly, dveřních zárubní, vrat dveřních zárubní, plochy přes 2 do 4 m2</t>
  </si>
  <si>
    <t>762291619</t>
  </si>
  <si>
    <t>https://podminky.urs.cz/item/CS_URS_2024_01/968082022</t>
  </si>
  <si>
    <t>odkaz D18 - dveře vč. nadsvětlíků</t>
  </si>
  <si>
    <t xml:space="preserve">v.č. 102 </t>
  </si>
  <si>
    <t>(1,0+1,05+2,45)*2,9</t>
  </si>
  <si>
    <t>(1,6*3+1,0)*2,9</t>
  </si>
  <si>
    <t>102</t>
  </si>
  <si>
    <t>971033541</t>
  </si>
  <si>
    <t>Vybourání otvorů ve zdivu základovém nebo nadzákladovém z cihel, tvárnic, příčkovek z cihel pálených na maltu vápennou nebo vápenocementovou plochy do 1 m2, tl. do 300 mm</t>
  </si>
  <si>
    <t>207090671</t>
  </si>
  <si>
    <t>https://podminky.urs.cz/item/CS_URS_2024_01/971033541</t>
  </si>
  <si>
    <t>odkaz D19 - v.č. 103 - ubourání dozdívky okna</t>
  </si>
  <si>
    <t>0,3*2,15*0,3</t>
  </si>
  <si>
    <t>103</t>
  </si>
  <si>
    <t>973031324</t>
  </si>
  <si>
    <t>Vysekání výklenků nebo kapes ve zdivu z cihel na maltu vápennou nebo vápenocementovou kapes, plochy do 0,10 m2, hl. do 150 mm</t>
  </si>
  <si>
    <t>822008563</t>
  </si>
  <si>
    <t>https://podminky.urs.cz/item/CS_URS_2024_01/973031324</t>
  </si>
  <si>
    <t>vysekání kapes pro osazení podpůrného překladu - odkaz 7/Z:</t>
  </si>
  <si>
    <t>104</t>
  </si>
  <si>
    <t>974031664</t>
  </si>
  <si>
    <t>Vysekání rýh ve zdivu cihelném na maltu vápennou nebo vápenocementovou pro vtahování nosníků do zdí, před vybouráním otvoru do hl. 150 mm, při v. nosníku do 150 mm</t>
  </si>
  <si>
    <t>-1611139894</t>
  </si>
  <si>
    <t>https://podminky.urs.cz/item/CS_URS_2024_01/974031664</t>
  </si>
  <si>
    <t>vysekání rýhy pro osazení podpůrného překladu - odkaz 7/Z - z obou stran zdiva:</t>
  </si>
  <si>
    <t>0,2*2*2</t>
  </si>
  <si>
    <t>105</t>
  </si>
  <si>
    <t>976082141</t>
  </si>
  <si>
    <t>Vybourání drobných zámečnických a jiných konstrukcí objímek, držáků, věšáků, záclonových konzol, lustrových skob apod., ze zdiva betonového</t>
  </si>
  <si>
    <t>34869600</t>
  </si>
  <si>
    <t>https://podminky.urs.cz/item/CS_URS_2024_01/976082141</t>
  </si>
  <si>
    <t>stávající kotvy plastových sestav k vybourání - počet odhadem, bude upřesněno podle skutečnosti:</t>
  </si>
  <si>
    <t>pro dokaz D18 - v.č. 102</t>
  </si>
  <si>
    <t>(22+7*2)+(17+7*2)+(13+7*2)</t>
  </si>
  <si>
    <t>pro odkaz D18 - v.č. 103</t>
  </si>
  <si>
    <t>(9+5*2)+(2+7*2)+(11+7*2)+(11+5*2)+(11+7*2)*2</t>
  </si>
  <si>
    <t>106</t>
  </si>
  <si>
    <t>977211112</t>
  </si>
  <si>
    <t>Řezání konstrukcí stěnovou pilou betonových nebo železobetonových průměru řezané výztuže do 16 mm hloubka řezu přes 200 do 350 mm</t>
  </si>
  <si>
    <t>21086376</t>
  </si>
  <si>
    <t>https://podminky.urs.cz/item/CS_URS_2024_01/977211112</t>
  </si>
  <si>
    <t>v.č. 101 - vstup pod průjezdem do 1.S - rozšíření otvoru - odkaz D14:</t>
  </si>
  <si>
    <t>0,1*2+2,02</t>
  </si>
  <si>
    <t>107</t>
  </si>
  <si>
    <t>978013191</t>
  </si>
  <si>
    <t>Otlučení vápenných nebo vápenocementových omítek vnitřních ploch stěn s vyškrabáním spar, s očištěním zdiva, v rozsahu přes 50 do 100 %</t>
  </si>
  <si>
    <t>-760055533</t>
  </si>
  <si>
    <t>https://podminky.urs.cz/item/CS_URS_2024_01/978013191</t>
  </si>
  <si>
    <t>pro odkaz D18 - v.č. 102 - pro obnažení kotev plastových sestavy k demontáži</t>
  </si>
  <si>
    <t>((7,85+2,45+2*2,9)+(5,0+1,05+2,95+2*2,9)+(1,0+5,0+2*2,9))*0,3</t>
  </si>
  <si>
    <t>pro odkaz D18 - v.č. 103 - pro obnažení kotev plastových sestav k demontáži</t>
  </si>
  <si>
    <t>((2,9+2*2,15)+(1,0+2*2,9)+(3,4+1,6+2*2,9)+(5,0+2*2,15)+(3,95+1,6+2*2,9)+(1,6+3,95+2*2,9))*0,3</t>
  </si>
  <si>
    <t>v.č. 101 - 1.S - vstup pod průjezdem - pro ověření existence stávajícího překladu původních 2 kř. dveří</t>
  </si>
  <si>
    <t>2,0*0,2</t>
  </si>
  <si>
    <t>108</t>
  </si>
  <si>
    <t>978036121</t>
  </si>
  <si>
    <t>Otlučení cementových omítek vnějších ploch s vyškrabáním spar zdiva a s očištěním povrchu, v rozsahu do 10 %</t>
  </si>
  <si>
    <t>273036936</t>
  </si>
  <si>
    <t>https://podminky.urs.cz/item/CS_URS_2024_01/978036121</t>
  </si>
  <si>
    <t>odpočet otvorů - stávající prosklené stěny:</t>
  </si>
  <si>
    <t>(7,85*2,1+2,45*2,9+5,0*2,1+1,05*2,9+2,95*2,1+1,0*2,9+5,0*2,1)*-1</t>
  </si>
  <si>
    <t>(2,9*2,15+1,0*2,9+3,4*2,15+1,6*2,9+5,0*2,15+3,95*2,15+1,6*2,9+1,6*2,9+3,95*2,15)*-1</t>
  </si>
  <si>
    <t>ostění otvorů (bez 1.NP - sestavy osazeny na vnějším líci zdiva)</t>
  </si>
  <si>
    <t>((1,2+2*0,6)*10+(1,5+2*0,9)*12+(1,55+2*2,9)*3+(1,5+2*1,75)*15+(1,2+2*2,02))*0,15</t>
  </si>
  <si>
    <t>((2,9+2*2,15)+(1,0+2*2,9)+(3,4+1,6+2*2,9)+(5,0+2*2,15)+(3,95+1,6+2*2,9)+(1,6+3,95+2*2,9))*0,15</t>
  </si>
  <si>
    <t>odpočet stáv. cihelného obkladu</t>
  </si>
  <si>
    <t>86,046*-1</t>
  </si>
  <si>
    <t>109</t>
  </si>
  <si>
    <t>978036191</t>
  </si>
  <si>
    <t>Otlučení cementových omítek vnějších ploch s vyškrabáním spar zdiva a s očištěním povrchu, v rozsahu přes 80 do 100 %</t>
  </si>
  <si>
    <t>265743750</t>
  </si>
  <si>
    <t>https://podminky.urs.cz/item/CS_URS_2024_01/978036191</t>
  </si>
  <si>
    <t>v.č. 102 - 1.NP - JV průčelí - meziokenní pilíře - pro upřesnění konstrukce k vybourání (není dostupná dokumentace stávajícího stavu)</t>
  </si>
  <si>
    <t>0,3*2,1*3</t>
  </si>
  <si>
    <t>110</t>
  </si>
  <si>
    <t>978059641</t>
  </si>
  <si>
    <t>Odsekání obkladů stěn včetně otlučení podkladní omítky až na zdivo z obkládaček vnějších, z jakýchkoliv materiálů, plochy přes 1 m2</t>
  </si>
  <si>
    <t>-19244453</t>
  </si>
  <si>
    <t>https://podminky.urs.cz/item/CS_URS_2024_01/978059641</t>
  </si>
  <si>
    <t>stávající cihelný obklad</t>
  </si>
  <si>
    <t>3,1*1,5</t>
  </si>
  <si>
    <t>SZ průčelí - vč. obložení ostění oken v soklu a u vrat</t>
  </si>
  <si>
    <t>27,0*1,5-1,2*0,6*10</t>
  </si>
  <si>
    <t>(1,2+0,6)*2*10*0,15+0,25*2*2*0,15</t>
  </si>
  <si>
    <t>3,1*2,9-1,1*2,02</t>
  </si>
  <si>
    <t>1.NP</t>
  </si>
  <si>
    <t>(27,1-2,45-1,05-1,0)*0,7</t>
  </si>
  <si>
    <t>2.NP</t>
  </si>
  <si>
    <t>1,15*3,15+(27,1-1,15-1,6*3-1,0)*0,75</t>
  </si>
  <si>
    <t>(0,75*2*4+2,15)*0,15</t>
  </si>
  <si>
    <t>111</t>
  </si>
  <si>
    <t>978071261</t>
  </si>
  <si>
    <t>Odsekání omítky (včetně podkladní) a odstranění tepelné nebo vodotěsné izolace lepenkové vodorovné, plochy přes 1 m2</t>
  </si>
  <si>
    <t>-1391225074</t>
  </si>
  <si>
    <t>https://podminky.urs.cz/item/CS_URS_2024_01/978071261</t>
  </si>
  <si>
    <t>ochoz - odstranění izolace proti vodě:</t>
  </si>
  <si>
    <t>(27,1*3,1+6,6*3,2+1,6*0,2*3+1,0*0,2)</t>
  </si>
  <si>
    <t>ochoz - schodiště do 2.NP  - stupně</t>
  </si>
  <si>
    <t>1,6*11*2*0,4</t>
  </si>
  <si>
    <t>ochoz - podlaha mezipodesty schodiště do 2.NP</t>
  </si>
  <si>
    <t>3,9*1,9</t>
  </si>
  <si>
    <t>112</t>
  </si>
  <si>
    <t>985112121</t>
  </si>
  <si>
    <t>Odsekání degradovaného betonu líce kleneb a podhledů, tloušťky do 10 mm</t>
  </si>
  <si>
    <t>-711207085</t>
  </si>
  <si>
    <t>https://podminky.urs.cz/item/CS_URS_2024_01/985112121</t>
  </si>
  <si>
    <t>skladba S6 - ochoz- schodiště do 2.NP</t>
  </si>
  <si>
    <t>předpoklad 20% plochy</t>
  </si>
  <si>
    <t>31,3*0,2</t>
  </si>
  <si>
    <t>113</t>
  </si>
  <si>
    <t>985112131</t>
  </si>
  <si>
    <t>Odsekání degradovaného betonu rubu kleneb a podlah, tloušťky do 10 mm</t>
  </si>
  <si>
    <t>1662589222</t>
  </si>
  <si>
    <t>https://podminky.urs.cz/item/CS_URS_2024_01/985112131</t>
  </si>
  <si>
    <t>skladba S12 - ochoz - podlaha</t>
  </si>
  <si>
    <t>V případě, že bude po vybourání dlažby zjištěn bezvadný stav stávající spádové vrstvy, nebude tato část výměry účtována.</t>
  </si>
  <si>
    <t>předpoklad do 20% ploch schodiště a 10% ploch ochoz</t>
  </si>
  <si>
    <t>21,49*0,20+100,53*0,10</t>
  </si>
  <si>
    <t>114</t>
  </si>
  <si>
    <t>985131111</t>
  </si>
  <si>
    <t>Očištění ploch stěn, rubu kleneb a podlah tlakovou vodou</t>
  </si>
  <si>
    <t>-1555820954</t>
  </si>
  <si>
    <t>https://podminky.urs.cz/item/CS_URS_2024_01/985131111</t>
  </si>
  <si>
    <t>115</t>
  </si>
  <si>
    <t>985131311</t>
  </si>
  <si>
    <t>Očištění ploch stěn, rubu kleneb a podlah ruční dočištění ocelovými kartáči</t>
  </si>
  <si>
    <t>-704314611</t>
  </si>
  <si>
    <t>https://podminky.urs.cz/item/CS_URS_2024_01/985131311</t>
  </si>
  <si>
    <t>116</t>
  </si>
  <si>
    <t>985132111</t>
  </si>
  <si>
    <t>Očištění ploch líce kleneb a podhledů tlakovou vodou</t>
  </si>
  <si>
    <t>-940708731</t>
  </si>
  <si>
    <t>https://podminky.urs.cz/item/CS_URS_2024_01/985132111</t>
  </si>
  <si>
    <t>117</t>
  </si>
  <si>
    <t>985132311</t>
  </si>
  <si>
    <t>Očištění ploch líce kleneb a podhledů ruční dočištění ocelovými kartáči</t>
  </si>
  <si>
    <t>-957148777</t>
  </si>
  <si>
    <t>https://podminky.urs.cz/item/CS_URS_2024_01/985132311</t>
  </si>
  <si>
    <t>118</t>
  </si>
  <si>
    <t>985311211</t>
  </si>
  <si>
    <t>Reprofilace betonu sanačními maltami na cementové bázi ručně líce kleneb a podhledů, tloušťky do 10 mm</t>
  </si>
  <si>
    <t>890168006</t>
  </si>
  <si>
    <t>https://podminky.urs.cz/item/CS_URS_2024_01/985311211</t>
  </si>
  <si>
    <t>119</t>
  </si>
  <si>
    <t>985311311</t>
  </si>
  <si>
    <t>Reprofilace betonu sanačními maltami na cementové bázi ručně rubu kleneb a podlah, tloušťky do 10 mm</t>
  </si>
  <si>
    <t>-1313908188</t>
  </si>
  <si>
    <t>https://podminky.urs.cz/item/CS_URS_2024_01/985311311</t>
  </si>
  <si>
    <t>120</t>
  </si>
  <si>
    <t>985311912</t>
  </si>
  <si>
    <t>Reprofilace betonu sanačními maltami na cementové bázi ručně Příplatek k cenám za plochu do 10 m2 jednotlivě</t>
  </si>
  <si>
    <t>-624411121</t>
  </si>
  <si>
    <t>https://podminky.urs.cz/item/CS_URS_2024_01/985311912</t>
  </si>
  <si>
    <t>viz odsekání degrad. betonu podhledů</t>
  </si>
  <si>
    <t>6,26</t>
  </si>
  <si>
    <t>121</t>
  </si>
  <si>
    <t>985321111</t>
  </si>
  <si>
    <t>Ochranný nátěr betonářské výztuže 1 vrstva tloušťky 1 mm na cementové bázi stěn, líce kleneb a podhledů</t>
  </si>
  <si>
    <t>159661048</t>
  </si>
  <si>
    <t>https://podminky.urs.cz/item/CS_URS_2024_01/985321111</t>
  </si>
  <si>
    <t>122</t>
  </si>
  <si>
    <t>985321112</t>
  </si>
  <si>
    <t>Ochranný nátěr betonářské výztuže 1 vrstva tloušťky 1 mm na cementové bázi rubu kleneb a podlah</t>
  </si>
  <si>
    <t>159023965</t>
  </si>
  <si>
    <t>https://podminky.urs.cz/item/CS_URS_2024_01/985321112</t>
  </si>
  <si>
    <t>123</t>
  </si>
  <si>
    <t>985323111</t>
  </si>
  <si>
    <t>Spojovací můstek reprofilovaného betonu na cementové bázi, tloušťky 1 mm</t>
  </si>
  <si>
    <t>205589109</t>
  </si>
  <si>
    <t>https://podminky.urs.cz/item/CS_URS_2024_01/985323111</t>
  </si>
  <si>
    <t>124</t>
  </si>
  <si>
    <t>985323113</t>
  </si>
  <si>
    <t>Penetrace betonu, hutných a keram. obkladů apod. na bázi akrylátu pro zvýšení přilnavosti</t>
  </si>
  <si>
    <t>1927137846</t>
  </si>
  <si>
    <t>skladba S12 - ochoz - podlaha:</t>
  </si>
  <si>
    <t>JV průčelí - podlaha mezipodesty a stupňů schodiště do 2.NP</t>
  </si>
  <si>
    <t>125</t>
  </si>
  <si>
    <t>985443113</t>
  </si>
  <si>
    <t>Přídavná skleněná kompozitní výztuž pro sanaci trhlin v drážce včetně vyfrézování a zalití kotevní maltou v cihelném nebo kamenném zdivu hloubky do 70 mm 1 táhlo průměru 8 mm</t>
  </si>
  <si>
    <t>1702552673</t>
  </si>
  <si>
    <t>https://podminky.urs.cz/item/CS_URS_2024_01/985443113</t>
  </si>
  <si>
    <t>sepnutí trhliny v rohu nad ochozem - odhad asi 5 ks dl. do 1,0 m</t>
  </si>
  <si>
    <t>5*1,0</t>
  </si>
  <si>
    <t>997</t>
  </si>
  <si>
    <t>Přesun sutě</t>
  </si>
  <si>
    <t>126</t>
  </si>
  <si>
    <t>997002611</t>
  </si>
  <si>
    <t>Nakládání suti a vybouraných hmot na dopravní prostředek pro vodorovné přemístění</t>
  </si>
  <si>
    <t>t</t>
  </si>
  <si>
    <t>-253465294</t>
  </si>
  <si>
    <t>https://podminky.urs.cz/item/CS_URS_2024_01/997002611</t>
  </si>
  <si>
    <t>127</t>
  </si>
  <si>
    <t>997013211</t>
  </si>
  <si>
    <t>Vnitrostaveništní doprava suti a vybouraných hmot vodorovně do 50 m s naložením ručně pro budovy a haly výšky do 6 m</t>
  </si>
  <si>
    <t>616988861</t>
  </si>
  <si>
    <t>https://podminky.urs.cz/item/CS_URS_2024_01/997013211</t>
  </si>
  <si>
    <t>128</t>
  </si>
  <si>
    <t>997013501</t>
  </si>
  <si>
    <t>Odvoz suti a vybouraných hmot na skládku nebo meziskládku se složením, na vzdálenost do 1 km</t>
  </si>
  <si>
    <t>459740987</t>
  </si>
  <si>
    <t>https://podminky.urs.cz/item/CS_URS_2024_01/997013501</t>
  </si>
  <si>
    <t>129</t>
  </si>
  <si>
    <t>997013509</t>
  </si>
  <si>
    <t>Odvoz suti a vybouraných hmot na skládku nebo meziskládku se složením, na vzdálenost Příplatek k ceně za každý další započatý 1 km přes 1 km</t>
  </si>
  <si>
    <t>929938987</t>
  </si>
  <si>
    <t>https://podminky.urs.cz/item/CS_URS_2024_01/997013509</t>
  </si>
  <si>
    <t>63,144*31 'Přepočtené koeficientem množství</t>
  </si>
  <si>
    <t>130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</si>
  <si>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</si>
  <si>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</si>
  <si>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-1961932959</t>
  </si>
  <si>
    <t>https://podminky.urs.cz/item/CS_URS_2024_01/997013609</t>
  </si>
  <si>
    <t>suť z bourání obkladů, dlažeb, zdiva a betonových konstrukcí</t>
  </si>
  <si>
    <t>35,968</t>
  </si>
  <si>
    <t>131</t>
  </si>
  <si>
    <t>997013631</t>
  </si>
  <si>
    <t>Poplatek za uložení stavebního odpadu na skládce (skládkovné) směsného stavebního a demoličního zatříděného do Katalogu odpadů pod kódem 17 09 04</t>
  </si>
  <si>
    <t>1305572853</t>
  </si>
  <si>
    <t>https://podminky.urs.cz/item/CS_URS_2024_01/997013631</t>
  </si>
  <si>
    <t>ostatní suť (bez suti ze zámečnických a klempířských prvků)</t>
  </si>
  <si>
    <t>63,137-35,968-9,328-2,215-(0,485+0,902)</t>
  </si>
  <si>
    <t>132</t>
  </si>
  <si>
    <t>997013645</t>
  </si>
  <si>
    <t>Poplatek za uložení stavebního odpadu na skládce (skládkovné) asfaltového bez obsahu dehtu zatříděného do Katalogu odpadů pod kódem 17 03 02</t>
  </si>
  <si>
    <t>2047203718</t>
  </si>
  <si>
    <t>https://podminky.urs.cz/item/CS_URS_2024_01/997013645</t>
  </si>
  <si>
    <t>odstraněná izolace lepenková vodorovná:</t>
  </si>
  <si>
    <t>9,328</t>
  </si>
  <si>
    <t>133</t>
  </si>
  <si>
    <t>997013804</t>
  </si>
  <si>
    <t>Poplatek za uložení stavebního odpadu na skládce (skládkovné) ze skla zatříděného do Katalogu odpadů pod kódem 17 02 02</t>
  </si>
  <si>
    <t>-1732732629</t>
  </si>
  <si>
    <t>https://podminky.urs.cz/item/CS_URS_2024_01/997013804</t>
  </si>
  <si>
    <t>998</t>
  </si>
  <si>
    <t>Přesun hmot</t>
  </si>
  <si>
    <t>134</t>
  </si>
  <si>
    <t>998012109</t>
  </si>
  <si>
    <t>Přesun hmot pro budovy občanské výstavby, bydlení, výrobu a služby nosnou svislou konstrukcí tyčovou s vyzdívaným obvodovým pláštěm vodorovná dopravní vzdálenost do 100 m s omezením mechanizace pro budovy výšky přes 6 do 12 m</t>
  </si>
  <si>
    <t>-1056370769</t>
  </si>
  <si>
    <t>https://podminky.urs.cz/item/CS_URS_2024_01/998012109</t>
  </si>
  <si>
    <t>PSV</t>
  </si>
  <si>
    <t>Práce a dodávky PSV</t>
  </si>
  <si>
    <t>712</t>
  </si>
  <si>
    <t>Povlakové krytiny</t>
  </si>
  <si>
    <t>135</t>
  </si>
  <si>
    <t>712299R01</t>
  </si>
  <si>
    <t>Detail F - atika - přetavení asfaltovým pásem v pruhu 1,0 m</t>
  </si>
  <si>
    <t>-1895206819</t>
  </si>
  <si>
    <t>odkaz 18/K +19/K - v.č. 104</t>
  </si>
  <si>
    <t>(3,5+1,0*2+27,2+13,2+27,7+1,0)+3,0</t>
  </si>
  <si>
    <t>odkaz 19/K - v.č. 103</t>
  </si>
  <si>
    <t>(12,35-2,5)+3,8</t>
  </si>
  <si>
    <t>136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</si>
  <si>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</si>
  <si>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</si>
  <si>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-575145578</t>
  </si>
  <si>
    <t>https://podminky.urs.cz/item/CS_URS_2024_01/712363005</t>
  </si>
  <si>
    <t>střecha průchodu - skaldba S10:</t>
  </si>
  <si>
    <t>pro oplechování 18/K</t>
  </si>
  <si>
    <t>10,5*0,10</t>
  </si>
  <si>
    <t>koutový L profil - pro vytažení na stěny</t>
  </si>
  <si>
    <t>3,8*2*0,10</t>
  </si>
  <si>
    <t>odkaz 25/K - stěnová lišta</t>
  </si>
  <si>
    <t>7,6*0,10</t>
  </si>
  <si>
    <t>137</t>
  </si>
  <si>
    <t>712363099</t>
  </si>
  <si>
    <t>Zatmelení detailů ukončení povlakové krytiny střech z mPVC fólie trvale pružným tmelem</t>
  </si>
  <si>
    <t>-1028235409</t>
  </si>
  <si>
    <t>na stěnové liště - 25/K</t>
  </si>
  <si>
    <t>7,6</t>
  </si>
  <si>
    <t>138</t>
  </si>
  <si>
    <t>712363406</t>
  </si>
  <si>
    <t>Provedení povlakové krytiny střech plochých do 10° z mechanicky kotvených hydroizolačních fólií včetně položení fólie a horkovzdušného svaření tl. tepelné izolace do 100 mm budovy výšky do 18 m, kotvené do betonu rohové pole</t>
  </si>
  <si>
    <t>612465768</t>
  </si>
  <si>
    <t>https://podminky.urs.cz/item/CS_URS_2024_01/712363406</t>
  </si>
  <si>
    <t>139</t>
  </si>
  <si>
    <t>28322111</t>
  </si>
  <si>
    <t>fólie izolační střešní mPVC pro mechanické a podtlakové kotvení s PES vložkou tl 1,5mm, RAL 7040, 7012</t>
  </si>
  <si>
    <t>400753204</t>
  </si>
  <si>
    <t>19,380*1,15</t>
  </si>
  <si>
    <t>vytažení na stěny</t>
  </si>
  <si>
    <t>3,8*2*0,3*1,2</t>
  </si>
  <si>
    <t>140</t>
  </si>
  <si>
    <t>712363672</t>
  </si>
  <si>
    <t>Provedení povlakové krytiny střech plochých do 10° z mechanicky kotvených hydroizolačních fólií ostatní práce mechanické kotvení plechových lišt do rš 200 mm do podkladu ze dřeva</t>
  </si>
  <si>
    <t>-207652446</t>
  </si>
  <si>
    <t>https://podminky.urs.cz/item/CS_URS_2024_01/712363672</t>
  </si>
  <si>
    <t>pro oplechování 18/K - v.č. 102</t>
  </si>
  <si>
    <t>10,5</t>
  </si>
  <si>
    <t>141</t>
  </si>
  <si>
    <t>13880006</t>
  </si>
  <si>
    <t>lišta závětrná z poplastovaného plechu (PVC-P) rš 200mm</t>
  </si>
  <si>
    <t>1850629742</t>
  </si>
  <si>
    <t>zaokr. na celé prvky délky 2,0 m</t>
  </si>
  <si>
    <t>10,500*1,1+0,45</t>
  </si>
  <si>
    <t>142</t>
  </si>
  <si>
    <t>712363673</t>
  </si>
  <si>
    <t>Provedení povlakové krytiny střech plochých do 10° z mechanicky kotvených hydroizolačních fólií ostatní práce mechanické kotvení plechových lišt do rš 200 mm do podkladu z betonu</t>
  </si>
  <si>
    <t>-780722569</t>
  </si>
  <si>
    <t>https://podminky.urs.cz/item/CS_URS_2024_01/712363673</t>
  </si>
  <si>
    <t>3,8*2</t>
  </si>
  <si>
    <t>odkaz 25/K - stěnová lišta - v.č. 102</t>
  </si>
  <si>
    <t>143</t>
  </si>
  <si>
    <t>55344006</t>
  </si>
  <si>
    <t>lišta L koutová vnitřní z poplastovaného plechu (PVC-P) rš 100mm</t>
  </si>
  <si>
    <t>1411217158</t>
  </si>
  <si>
    <t>7,600*1,1+1,64</t>
  </si>
  <si>
    <t>144</t>
  </si>
  <si>
    <t>55344490</t>
  </si>
  <si>
    <t>lišta tmelící z poplastovaného plechu (PVC-P) rš 100mm</t>
  </si>
  <si>
    <t>728113783</t>
  </si>
  <si>
    <t>7,6*1,1+1,64</t>
  </si>
  <si>
    <t>145</t>
  </si>
  <si>
    <t>712363681</t>
  </si>
  <si>
    <t>Provedení povlakové krytiny střech plochých do 10° z mechanicky kotvených hydroizolačních fólií ostatní práce mechanické kotvení kruhového prostupu do podkladu z betonu nebo pórobetonu</t>
  </si>
  <si>
    <t>-406682944</t>
  </si>
  <si>
    <t>https://podminky.urs.cz/item/CS_URS_2024_01/712363681</t>
  </si>
  <si>
    <t>u vtoku</t>
  </si>
  <si>
    <t>146</t>
  </si>
  <si>
    <t>712391171</t>
  </si>
  <si>
    <t>Provedení povlakové krytiny střech plochých do 10° -ostatní práce provedení vrstvy textilní podkladní</t>
  </si>
  <si>
    <t>1120886475</t>
  </si>
  <si>
    <t>https://podminky.urs.cz/item/CS_URS_2024_01/712391171</t>
  </si>
  <si>
    <t>3,8*2*0,3</t>
  </si>
  <si>
    <t>147</t>
  </si>
  <si>
    <t>69311068</t>
  </si>
  <si>
    <t>geotextilie netkaná separační, ochranná, filtrační, drenážní PP 300g/m2</t>
  </si>
  <si>
    <t>-1559944160</t>
  </si>
  <si>
    <t>21,660*1,15</t>
  </si>
  <si>
    <t>148</t>
  </si>
  <si>
    <t>712861706</t>
  </si>
  <si>
    <t>Provedení povlakové krytiny vytažením na konstrukce fólií se svařovanými spoji</t>
  </si>
  <si>
    <t>806353761</t>
  </si>
  <si>
    <t>149</t>
  </si>
  <si>
    <t>998712300</t>
  </si>
  <si>
    <t>Přesun hmot pro povlakové krytiny vodorovná dopravní vzdálenost do 50 m ruční (bez užití mechanizace) v objektech výšky do 6 m</t>
  </si>
  <si>
    <t>-1392344152</t>
  </si>
  <si>
    <t>713</t>
  </si>
  <si>
    <t>Izolace tepelné</t>
  </si>
  <si>
    <t>150</t>
  </si>
  <si>
    <t>713141131</t>
  </si>
  <si>
    <t>Montáž tepelné izolace střech plochých rohožemi, pásy, deskami, dílci, bloky (izolační materiál ve specifikaci) přilepenými za studena jednovrstvá zplna</t>
  </si>
  <si>
    <t>579399130</t>
  </si>
  <si>
    <t>https://podminky.urs.cz/item/CS_URS_2024_01/713141131</t>
  </si>
  <si>
    <t>dle detailu ochozu - do podlahy podél obvodových stěn - skladba S12 - v pásu 300 mm</t>
  </si>
  <si>
    <t>(27,1-2,4+6,6)*0,3</t>
  </si>
  <si>
    <t>151</t>
  </si>
  <si>
    <t>28372303</t>
  </si>
  <si>
    <t>deska EPS 100 pro konstrukce s běžným zatížením λ=0,037 tl 40mm</t>
  </si>
  <si>
    <t>2027070867</t>
  </si>
  <si>
    <t>19,380*1,05</t>
  </si>
  <si>
    <t>152</t>
  </si>
  <si>
    <t>28376416</t>
  </si>
  <si>
    <t>deska XPS hrana polodrážková a hladký povrch 300kPA λ=0,035 tl 40mm</t>
  </si>
  <si>
    <t>-120589751</t>
  </si>
  <si>
    <t>dle detailu ochozu - do podlahy podél obvodových stěn - skladba S13 - v pásu 300 mm</t>
  </si>
  <si>
    <t>(27,1-2,4+6,6)*0,3*1,05</t>
  </si>
  <si>
    <t>153</t>
  </si>
  <si>
    <t>713141331</t>
  </si>
  <si>
    <t>Montáž tepelné izolace střech plochých spádovými klíny v ploše přilepenými za studena zplna</t>
  </si>
  <si>
    <t>2104749106</t>
  </si>
  <si>
    <t>https://podminky.urs.cz/item/CS_URS_2024_01/713141331</t>
  </si>
  <si>
    <t>skladba S10 - v.č. 101-106</t>
  </si>
  <si>
    <t>(4,0+3,0)*1,25</t>
  </si>
  <si>
    <t>(3,85+1,925*2)*1,25</t>
  </si>
  <si>
    <t>154</t>
  </si>
  <si>
    <t>28376141</t>
  </si>
  <si>
    <t>klín izolační spád do 5% EPS 100</t>
  </si>
  <si>
    <t>-363659686</t>
  </si>
  <si>
    <t>18,375*(0,03+0,05)/2*1,05</t>
  </si>
  <si>
    <t>155</t>
  </si>
  <si>
    <t>998713300</t>
  </si>
  <si>
    <t>Přesun hmot pro izolace tepelné vodorovná dopravní vzdálenost do 50 m ruční (bez užití mechanizace) v objektech výšky do 6 m</t>
  </si>
  <si>
    <t>-77513232</t>
  </si>
  <si>
    <t>721</t>
  </si>
  <si>
    <t>Zdravotechnika - vnitřní kanalizace</t>
  </si>
  <si>
    <t>156</t>
  </si>
  <si>
    <t>721100906</t>
  </si>
  <si>
    <t>Opravy potrubí hrdlového přetěsnění hrdla odpadního potrubí přes 100 do DN 200</t>
  </si>
  <si>
    <t>-1036386409</t>
  </si>
  <si>
    <t>https://podminky.urs.cz/item/CS_URS_2024_01/721100906</t>
  </si>
  <si>
    <t>napojení nového potrubí do stávajícího kolene pod střechou průchodu:</t>
  </si>
  <si>
    <t>157</t>
  </si>
  <si>
    <t>721140806</t>
  </si>
  <si>
    <t>Demontáž potrubí z litinových trub odpadních nebo dešťových přes 100 do DN 200</t>
  </si>
  <si>
    <t>339009380</t>
  </si>
  <si>
    <t>https://podminky.urs.cz/item/CS_URS_2024_01/721140806</t>
  </si>
  <si>
    <t>stávající odvodnění střešního vtoku ze zastřešení průchodu - odkaz D7 - v.č. 101 - demontáž od vpusti po koleno pod průchodem:</t>
  </si>
  <si>
    <t>1,0</t>
  </si>
  <si>
    <t>158</t>
  </si>
  <si>
    <t>721171916</t>
  </si>
  <si>
    <t>Opravy odpadního potrubí plastového propojení dosavadního potrubí DN 125</t>
  </si>
  <si>
    <t>765282552</t>
  </si>
  <si>
    <t>https://podminky.urs.cz/item/CS_URS_2024_01/721171916</t>
  </si>
  <si>
    <t>159</t>
  </si>
  <si>
    <t>721173737</t>
  </si>
  <si>
    <t>Potrubí z trub polyetylenových svařované dešťové DN 125</t>
  </si>
  <si>
    <t>370746927</t>
  </si>
  <si>
    <t>https://podminky.urs.cz/item/CS_URS_2024_01/721173737</t>
  </si>
  <si>
    <t>odvodnění střešního vtoku ze zastřešení průchodu - odkaz 16/K - v.č. 101 - dopojení vpusti do stávajícího kolene pod střechou průchodu:</t>
  </si>
  <si>
    <t>160</t>
  </si>
  <si>
    <t>721210823</t>
  </si>
  <si>
    <t>Demontáž kanalizačního příslušenství střešních vtoků DN 125</t>
  </si>
  <si>
    <t>2108485963</t>
  </si>
  <si>
    <t>https://podminky.urs.cz/item/CS_URS_2024_01/721210823</t>
  </si>
  <si>
    <t xml:space="preserve">v.č. 102 - odkaz D10 </t>
  </si>
  <si>
    <t>161</t>
  </si>
  <si>
    <t>721233113</t>
  </si>
  <si>
    <t>Střešní vtoky (vpusti) polypropylenové (PP) pro ploché střechy s odtokem svislým DN 125</t>
  </si>
  <si>
    <t>-1905146894</t>
  </si>
  <si>
    <t>https://podminky.urs.cz/item/CS_URS_2024_01/721233113</t>
  </si>
  <si>
    <t xml:space="preserve">Poznámka k položce:_x000D_
- VYHŘÍVANÝ VTOK </t>
  </si>
  <si>
    <t>odkaz 2/P</t>
  </si>
  <si>
    <t>162</t>
  </si>
  <si>
    <t>998721300</t>
  </si>
  <si>
    <t>Přesun hmot pro vnitřní kanalizace vodorovná dopravní vzdálenost do 50 m v objektech výšky do 6 m</t>
  </si>
  <si>
    <t>1416995271</t>
  </si>
  <si>
    <t>751</t>
  </si>
  <si>
    <t>Vzduchotechnika</t>
  </si>
  <si>
    <t>164</t>
  </si>
  <si>
    <t>751001R01</t>
  </si>
  <si>
    <t>Překotvení stávajících klimatizačních jednotek na fasádu - odkaz U</t>
  </si>
  <si>
    <t>1779690982</t>
  </si>
  <si>
    <t>165</t>
  </si>
  <si>
    <t>751398024</t>
  </si>
  <si>
    <t>Montáž ostatních zařízení větrací mřížky stěnové, průřezu přes 0,150 do 0,200 m2</t>
  </si>
  <si>
    <t>324245102</t>
  </si>
  <si>
    <t>https://podminky.urs.cz/item/CS_URS_2024_01/751398024</t>
  </si>
  <si>
    <t>odkaz 3/P</t>
  </si>
  <si>
    <t>166</t>
  </si>
  <si>
    <t>553- 3/P</t>
  </si>
  <si>
    <t>větrací mřížka 600x300 mm včetně sítě proti hmyzu, barva dle fasády</t>
  </si>
  <si>
    <t>-1171022552</t>
  </si>
  <si>
    <t>167</t>
  </si>
  <si>
    <t>751398821</t>
  </si>
  <si>
    <t>Demontáž ostatních zařízení větrací mřížky stěnové, průřezu do 0,040 m2</t>
  </si>
  <si>
    <t>-255276089</t>
  </si>
  <si>
    <t>https://podminky.urs.cz/item/CS_URS_2024_01/751398821</t>
  </si>
  <si>
    <t>stávající větrací mřížky na objektu dialýzy</t>
  </si>
  <si>
    <t>2+2</t>
  </si>
  <si>
    <t>168</t>
  </si>
  <si>
    <t>751398822</t>
  </si>
  <si>
    <t>Demontáž ostatních zařízení větrací mřížky stěnové, průřezu přes 0,040 do 0,100 m2</t>
  </si>
  <si>
    <t>1426806950</t>
  </si>
  <si>
    <t>https://podminky.urs.cz/item/CS_URS_2024_01/751398822</t>
  </si>
  <si>
    <t>odkaz D12 - 1.NP - v.č. 102</t>
  </si>
  <si>
    <t>169</t>
  </si>
  <si>
    <t>998751311</t>
  </si>
  <si>
    <t>Přesun hmot pro vzduchotechniku stanovený procentní sazbou (%) z ceny vodorovná dopravní vzdálenost do 50 m ruční (bez užití mechanizace) v objektech výšky do 12 m</t>
  </si>
  <si>
    <t>%</t>
  </si>
  <si>
    <t>-852843537</t>
  </si>
  <si>
    <t>https://podminky.urs.cz/item/CS_URS_2024_01/998751311</t>
  </si>
  <si>
    <t>762</t>
  </si>
  <si>
    <t>Konstrukce tesařské</t>
  </si>
  <si>
    <t>170</t>
  </si>
  <si>
    <t>762341275</t>
  </si>
  <si>
    <t>Montáž bednění střech rovných a šikmých sklonu do 60° s vyřezáním otvorů z desek dřevotřískových nebo dřevoštěpkových na pero a drážku</t>
  </si>
  <si>
    <t>-232759472</t>
  </si>
  <si>
    <t>https://podminky.urs.cz/item/CS_URS_2024_01/762341275</t>
  </si>
  <si>
    <t>Poznámka k položce:_x000D_
- VČ. DODÁVKY VODĚODOLNÝCH DESEK TL. 21 MM</t>
  </si>
  <si>
    <t>skladba S11 - v.č. 101-106</t>
  </si>
  <si>
    <t>(4,1+3,1)*1,2</t>
  </si>
  <si>
    <t>(3,95+2,025*2)*1,2</t>
  </si>
  <si>
    <t>171</t>
  </si>
  <si>
    <t>60621149</t>
  </si>
  <si>
    <t>překližka vodovzdorná hladká/hladká bříza tl 21mm</t>
  </si>
  <si>
    <t>1728955636</t>
  </si>
  <si>
    <t>18,24*1,1</t>
  </si>
  <si>
    <t>172</t>
  </si>
  <si>
    <t>762361312</t>
  </si>
  <si>
    <t>Konstrukční vrstva pod klempířské prvky pro oplechování horních ploch zdí a nadezdívek (atik) z desek dřevoštěpkových šroubovaných do podkladu, tloušťky desky 22 mm</t>
  </si>
  <si>
    <t>-385791565</t>
  </si>
  <si>
    <t>https://podminky.urs.cz/item/CS_URS_2024_01/762361312</t>
  </si>
  <si>
    <t>Poznámka k položce:_x000D_
- S POUŽITÍM VODĚODOLNÝCH DESEK TL. 21 MM</t>
  </si>
  <si>
    <t>pro prvek 18/K - atika - v.č. 104</t>
  </si>
  <si>
    <t>(3,5+27,2+13,2+27,7)*0,55+3,8*0,65</t>
  </si>
  <si>
    <t>pro prvek 18/K - střecha průchodu - skladba S10 - v.č. 102</t>
  </si>
  <si>
    <t>10,5*0,2</t>
  </si>
  <si>
    <t>173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</si>
  <si>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</si>
  <si>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</si>
  <si>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-574237601</t>
  </si>
  <si>
    <t>https://podminky.urs.cz/item/CS_URS_2024_01/998762122</t>
  </si>
  <si>
    <t>763</t>
  </si>
  <si>
    <t>Konstrukce suché výstavby</t>
  </si>
  <si>
    <t>174</t>
  </si>
  <si>
    <t>7631118R1</t>
  </si>
  <si>
    <t>Demontáž opláštění meziokenních pilířů vč. nosné konstrukce opláštění pro montáž průběžných prosklených stěn - 1.NP</t>
  </si>
  <si>
    <t>1191073047</t>
  </si>
  <si>
    <t>Poznámka k položce:_x000D_
Položku lze použít i pro vybourání přizdívky pilířů z cihel nebo tvárnic, pokud se při realizaci zjistí jiný způsob provedení meziokenních pilířů.</t>
  </si>
  <si>
    <t>v.č. 102 - 1.NP - JV průčelí - meziokenní pilíře (není dostupná dokumentace stávajícího stavu)</t>
  </si>
  <si>
    <t>předpoklad opláštění pilířů z sdk desek - demontáž opláštění pro možnost osazení nových průběžných prosklených stěn</t>
  </si>
  <si>
    <t>2,1*3</t>
  </si>
  <si>
    <t>Položku lze použít i pro vybourání přizdívky pilířů z cihel nebo tvárnic, pokud se při realizaci zjistí jiný způsob provedení meziokenních pilířů.</t>
  </si>
  <si>
    <t>175</t>
  </si>
  <si>
    <t>7631129R2</t>
  </si>
  <si>
    <t>Doplnění pilíře (stěny) na výšku 2,1 m u průběžné prosklené stěny - požární uzávěr mezi místnostmi v 1.NP</t>
  </si>
  <si>
    <t>1430956082</t>
  </si>
  <si>
    <t xml:space="preserve">Poznámka k položce:_x000D_
Předpoklad provedení z sdk desek - není vyjádření PBŘ - bude upřesněno při realizaci. </t>
  </si>
  <si>
    <t xml:space="preserve">mezi prodejnami - drogerie/podlahy </t>
  </si>
  <si>
    <t xml:space="preserve">Předpoklad provedení z sdk desek - není vyjádření PBŘ - bude upřesněno při realizaci. </t>
  </si>
  <si>
    <t>176</t>
  </si>
  <si>
    <t>7632318R1</t>
  </si>
  <si>
    <t>Demontáž sdk opláštění vč. nosné konstrukce pro opláštění nadpraží stávajících výkladců - světelné rampy v 1.NP - ODKAZ D21 V.Č. 102</t>
  </si>
  <si>
    <t>-49007276</t>
  </si>
  <si>
    <t>177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</si>
  <si>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</si>
  <si>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</si>
  <si>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-210430360</t>
  </si>
  <si>
    <t>https://podminky.urs.cz/item/CS_URS_2024_01/998763511</t>
  </si>
  <si>
    <t>764</t>
  </si>
  <si>
    <t>Konstrukce klempířské</t>
  </si>
  <si>
    <t>178</t>
  </si>
  <si>
    <t>764001821</t>
  </si>
  <si>
    <t>Demontáž klempířských konstrukcí krytiny ze svitků nebo tabulí do suti</t>
  </si>
  <si>
    <t>616576324</t>
  </si>
  <si>
    <t>https://podminky.urs.cz/item/CS_URS_2024_01/764001821</t>
  </si>
  <si>
    <t>odkaz D11 - v.č. 103-106 - stříšky</t>
  </si>
  <si>
    <t>(6,5+3,0)*1,25</t>
  </si>
  <si>
    <t>179</t>
  </si>
  <si>
    <t>764001911</t>
  </si>
  <si>
    <t>Napojení na stávající klempířské konstrukce délky spoje přes 0,5 m</t>
  </si>
  <si>
    <t>1357266548</t>
  </si>
  <si>
    <t>https://podminky.urs.cz/item/CS_URS_2024_01/764001911</t>
  </si>
  <si>
    <t>Poznámka k položce:_x000D_
- VČ. DODÁVKY PLECHU FePz S POVRCHOVOU ÚPRAVOU</t>
  </si>
  <si>
    <t>v.č. 104</t>
  </si>
  <si>
    <t>napojení na stávající oplech. atiky budovy sousedního objektu č. 889</t>
  </si>
  <si>
    <t>0,55*2</t>
  </si>
  <si>
    <t>napojení na stávající oplechování atiky schodiště dilaýzy</t>
  </si>
  <si>
    <t>0,65*2</t>
  </si>
  <si>
    <t>180</t>
  </si>
  <si>
    <t>764001R01</t>
  </si>
  <si>
    <t>Úprava stávajících hranatých kotlíků na fasádě SV štítu s ohledem na nové povrchové úpravy fasády</t>
  </si>
  <si>
    <t>1331421937</t>
  </si>
  <si>
    <t>181</t>
  </si>
  <si>
    <t>764002801</t>
  </si>
  <si>
    <t>Demontáž klempířských konstrukcí závětrné lišty do suti</t>
  </si>
  <si>
    <t>1543041266</t>
  </si>
  <si>
    <t>https://podminky.urs.cz/item/CS_URS_2024_01/764002801</t>
  </si>
  <si>
    <t>odkaz D11 - stávající oplechování zastřešení průchodu - v.č. 102</t>
  </si>
  <si>
    <t>182</t>
  </si>
  <si>
    <t>764002812</t>
  </si>
  <si>
    <t>Demontáž klempířských konstrukcí okapového plechu do suti, v krytině skládané</t>
  </si>
  <si>
    <t>1063933108</t>
  </si>
  <si>
    <t>https://podminky.urs.cz/item/CS_URS_2024_01/764002812</t>
  </si>
  <si>
    <t>ochoz - oplechování okraje - odkaz D7:</t>
  </si>
  <si>
    <t>(6,8-1,9+23,9)</t>
  </si>
  <si>
    <t>183</t>
  </si>
  <si>
    <t>764002841</t>
  </si>
  <si>
    <t>Demontáž klempířských konstrukcí oplechování horních ploch zdí a nadezdívek do suti</t>
  </si>
  <si>
    <t>-530961016</t>
  </si>
  <si>
    <t>https://podminky.urs.cz/item/CS_URS_2024_01/764002841</t>
  </si>
  <si>
    <t>odkaz D16 - v.č. 104</t>
  </si>
  <si>
    <t>184</t>
  </si>
  <si>
    <t>764002851</t>
  </si>
  <si>
    <t>Demontáž klempířských konstrukcí oplechování parapetů do suti</t>
  </si>
  <si>
    <t>1861368326</t>
  </si>
  <si>
    <t>https://podminky.urs.cz/item/CS_URS_2024_01/764002851</t>
  </si>
  <si>
    <t>odkaz D5 - v.č. 101-103</t>
  </si>
  <si>
    <t>1S - je obklad - započteno v odsekání obkladu</t>
  </si>
  <si>
    <t>1S - dialýza</t>
  </si>
  <si>
    <t>1,5*5</t>
  </si>
  <si>
    <t>1.NP vč. dialýzy (bez výkladců v 1.NP - zalícovány z obvodovým zdivem)</t>
  </si>
  <si>
    <t>1,5*12+1,4+1,5+1,8+1,5+1,5*3</t>
  </si>
  <si>
    <t>2.NP vč. dialýzy</t>
  </si>
  <si>
    <t>1,5*15+1,8+1,5+3,4+3,95*2+5,0+1,6+0,7*2+1,0*2</t>
  </si>
  <si>
    <t>185</t>
  </si>
  <si>
    <t>764002861</t>
  </si>
  <si>
    <t>Demontáž klempířských konstrukcí oplechování říms do suti</t>
  </si>
  <si>
    <t>1386155378</t>
  </si>
  <si>
    <t>https://podminky.urs.cz/item/CS_URS_2024_01/764002861</t>
  </si>
  <si>
    <t>odkaz D11 - v.č. 103-106 - římsa nad 2.NP</t>
  </si>
  <si>
    <t>27,7-3,85-1,925*2</t>
  </si>
  <si>
    <t>(3,1+26,9)</t>
  </si>
  <si>
    <t>186</t>
  </si>
  <si>
    <t>764002871</t>
  </si>
  <si>
    <t>Demontáž klempířských konstrukcí lemování zdí do suti</t>
  </si>
  <si>
    <t>-1791008387</t>
  </si>
  <si>
    <t>https://podminky.urs.cz/item/CS_URS_2024_01/764002871</t>
  </si>
  <si>
    <t>nad stáv. stříškama</t>
  </si>
  <si>
    <t>6,5+3,0</t>
  </si>
  <si>
    <t>3,85+1,925*2</t>
  </si>
  <si>
    <t>SV štít - nad průchodem</t>
  </si>
  <si>
    <t>v.č. 103 - nad střechou dialýzy</t>
  </si>
  <si>
    <t>3,8+(12,35-2,7)</t>
  </si>
  <si>
    <t>187</t>
  </si>
  <si>
    <t>764004801</t>
  </si>
  <si>
    <t>Demontáž klempířských konstrukcí žlabu podokapního do suti</t>
  </si>
  <si>
    <t>-1871825575</t>
  </si>
  <si>
    <t>https://podminky.urs.cz/item/CS_URS_2024_01/764004801</t>
  </si>
  <si>
    <t>ochoz - odkaz D7, T - v.č. 101-108</t>
  </si>
  <si>
    <t>(6,8+23,9)</t>
  </si>
  <si>
    <t>188</t>
  </si>
  <si>
    <t>764004803</t>
  </si>
  <si>
    <t>Demontáž klempířských konstrukcí žlabu podokapního k dalšímu použití</t>
  </si>
  <si>
    <t>-1470711218</t>
  </si>
  <si>
    <t>https://podminky.urs.cz/item/CS_URS_2024_01/764004803</t>
  </si>
  <si>
    <t>Poznámka k položce:_x000D_
- BEZ DEMONTÁŽE HÁKŮ - BEZ ZÁSAHU DO STÁVAJÍCÍ STŘEŠNÍ KRYTINY</t>
  </si>
  <si>
    <t>odkaz D7, S - v.č. 101-108 - dialyzační stanice - pro zpětnou montáž:</t>
  </si>
  <si>
    <t>3,8</t>
  </si>
  <si>
    <t>189</t>
  </si>
  <si>
    <t>764004861</t>
  </si>
  <si>
    <t>Demontáž klempířských konstrukcí svodu do suti</t>
  </si>
  <si>
    <t>-1108393852</t>
  </si>
  <si>
    <t>https://podminky.urs.cz/item/CS_URS_2024_01/764004861</t>
  </si>
  <si>
    <t>odkaz D7 - pro nový prvek 16/K - u schodiště do 2.NP a ochozu - v.č. 102, 103</t>
  </si>
  <si>
    <t>6,7+2*3,7</t>
  </si>
  <si>
    <t>190</t>
  </si>
  <si>
    <t>764004863</t>
  </si>
  <si>
    <t>Demontáž klempířských konstrukcí svodu k dalšímu použití</t>
  </si>
  <si>
    <t>689804784</t>
  </si>
  <si>
    <t>https://podminky.urs.cz/item/CS_URS_2024_01/764004863</t>
  </si>
  <si>
    <t>odkaz D7 - pro zpětnou montáž prvku 15/K - v.č. 101-103</t>
  </si>
  <si>
    <t>pohled SZ - dialýza - schodiště - odkaz S</t>
  </si>
  <si>
    <t>10,0</t>
  </si>
  <si>
    <t>pohled SV - štít - odkaz S</t>
  </si>
  <si>
    <t>7,5*2</t>
  </si>
  <si>
    <t>191</t>
  </si>
  <si>
    <t>764011623</t>
  </si>
  <si>
    <t>Dilatační lišta z pozinkovaného plechu s povrchovou úpravou připojovací, včetně tmelení rš 150 mm</t>
  </si>
  <si>
    <t>-1287568273</t>
  </si>
  <si>
    <t>https://podminky.urs.cz/item/CS_URS_2024_01/764011623</t>
  </si>
  <si>
    <t>odkaz 19/K</t>
  </si>
  <si>
    <t>3,8+(12,4-2,7)</t>
  </si>
  <si>
    <t>v.č. 104 - nad střechou schodiště dialýzy</t>
  </si>
  <si>
    <t>3,1</t>
  </si>
  <si>
    <t>192</t>
  </si>
  <si>
    <t>7640116R01</t>
  </si>
  <si>
    <t>Ocelové příponky pro oplechování atiky mechanicky kotvené</t>
  </si>
  <si>
    <t>1176505505</t>
  </si>
  <si>
    <t>odkaz 18/K - v.č. 104</t>
  </si>
  <si>
    <t>193</t>
  </si>
  <si>
    <t>764042419</t>
  </si>
  <si>
    <t>Strukturovaná odddělovací rohož s integrovanou pojistnou hydroizolací jakékoliv rš</t>
  </si>
  <si>
    <t>1069102764</t>
  </si>
  <si>
    <t>https://podminky.urs.cz/item/CS_URS_2024_01/764042419</t>
  </si>
  <si>
    <t>194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</si>
  <si>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</si>
  <si>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</si>
  <si>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-417684740</t>
  </si>
  <si>
    <t>https://podminky.urs.cz/item/CS_URS_2024_01/764111641</t>
  </si>
  <si>
    <t>195</t>
  </si>
  <si>
    <t>764111691</t>
  </si>
  <si>
    <t>Krytina ze svitků, ze šablon nebo taškových tabulí z pozinkovaného plechu s povrchovou úpravou s úpravou u okapů, prostupů a výčnělků Příplatek k cenám za těsnění drážek ve sklonu do 10°</t>
  </si>
  <si>
    <t>-1992437420</t>
  </si>
  <si>
    <t>https://podminky.urs.cz/item/CS_URS_2024_01/764111691</t>
  </si>
  <si>
    <t>196</t>
  </si>
  <si>
    <t>764212633</t>
  </si>
  <si>
    <t>Oplechování střešních prvků z pozinkovaného plechu s povrchovou úpravou štítu závětrnou lištou rš 250 mm</t>
  </si>
  <si>
    <t>1175293463</t>
  </si>
  <si>
    <t>https://podminky.urs.cz/item/CS_URS_2024_01/764212633</t>
  </si>
  <si>
    <t>stříšky</t>
  </si>
  <si>
    <t>SZ</t>
  </si>
  <si>
    <t>1,2*2*2</t>
  </si>
  <si>
    <t>JV</t>
  </si>
  <si>
    <t>1,2*2*3</t>
  </si>
  <si>
    <t>197</t>
  </si>
  <si>
    <t>7642136R2</t>
  </si>
  <si>
    <t>Oplechování z pozinkovaného plechu s povrchovou úpravou svislá dilatace jednodílná rš 200 mm</t>
  </si>
  <si>
    <t>-881953275</t>
  </si>
  <si>
    <t>odkaz 14/K - dilatace</t>
  </si>
  <si>
    <t>8,9+7,7</t>
  </si>
  <si>
    <t>198</t>
  </si>
  <si>
    <t>764214607</t>
  </si>
  <si>
    <t>Oplechování horních ploch zdí a nadezdívek (atik) z pozinkovaného plechu s povrchovou úpravou mechanicky kotvené rš 670 mm</t>
  </si>
  <si>
    <t>-1575172490</t>
  </si>
  <si>
    <t>https://podminky.urs.cz/item/CS_URS_2024_01/764214607</t>
  </si>
  <si>
    <t>199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</si>
  <si>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</si>
  <si>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</si>
  <si>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-382687133</t>
  </si>
  <si>
    <t>https://podminky.urs.cz/item/CS_URS_2024_01/764215646</t>
  </si>
  <si>
    <t>200</t>
  </si>
  <si>
    <t>764216643</t>
  </si>
  <si>
    <t>Oplechování parapetů z pozinkovaného plechu s povrchovou úpravou rovných celoplošně lepené, bez rohů rš 250 mm</t>
  </si>
  <si>
    <t>-217588513</t>
  </si>
  <si>
    <t>https://podminky.urs.cz/item/CS_URS_2024_01/764216643</t>
  </si>
  <si>
    <t>odkaz 5/K, 6/K, 7/K, 8/K - v.č. 102 - rš 20 mm:</t>
  </si>
  <si>
    <t>(2,54+3,05+5,6+9,25)*1,05</t>
  </si>
  <si>
    <t>201</t>
  </si>
  <si>
    <t>764216644</t>
  </si>
  <si>
    <t>Oplechování parapetů z pozinkovaného plechu s povrchovou úpravou rovných celoplošně lepené, bez rohů rš 330 mm</t>
  </si>
  <si>
    <t>44077312</t>
  </si>
  <si>
    <t>https://podminky.urs.cz/item/CS_URS_2024_01/764216644</t>
  </si>
  <si>
    <t>odkaz 1/K-4/K - rš 310 mm</t>
  </si>
  <si>
    <t>(1,2*10+1,5*38+1,4+1,8*2)*1,05</t>
  </si>
  <si>
    <t>odkaz 9/K-11/K - rš 280 mm</t>
  </si>
  <si>
    <t>(3,95+3,7+9,55+1,25)*1,05</t>
  </si>
  <si>
    <t>odkaz 12/K, 13/K - rš 320 mm</t>
  </si>
  <si>
    <t>(1,0*2+0,7*2)*1,05</t>
  </si>
  <si>
    <t>202</t>
  </si>
  <si>
    <t>764218625</t>
  </si>
  <si>
    <t>Oplechování říms a ozdobných prvků z pozinkovaného plechu s povrchovou úpravou rovných, bez rohů celoplošně lepené rš 400 mm</t>
  </si>
  <si>
    <t>-306555569</t>
  </si>
  <si>
    <t>https://podminky.urs.cz/item/CS_URS_2024_01/764218625</t>
  </si>
  <si>
    <t>oplechování budek pro rorýsy</t>
  </si>
  <si>
    <t>1,4*2</t>
  </si>
  <si>
    <t>203</t>
  </si>
  <si>
    <t>7642186R1</t>
  </si>
  <si>
    <t>Oplechování říms a ozdobných prvků z pozinkovaného plechu s povrchovou úpravou rovných, bez rohů celoplošně lepené rš 120 mm</t>
  </si>
  <si>
    <t>1816863556</t>
  </si>
  <si>
    <t>odkaz 23/K - v.č. 103-106 - římsa nad 2.NP</t>
  </si>
  <si>
    <t>(27,7-3,95-2,025*2-2,4)</t>
  </si>
  <si>
    <t>(3,2+27,2)</t>
  </si>
  <si>
    <t>204</t>
  </si>
  <si>
    <t>764311614</t>
  </si>
  <si>
    <t>Lemování zdí z pozinkovaného plechu s povrchovou úpravou boční nebo horní rovné, střech s krytinou skládanou mimo prejzovou rš 330 mm</t>
  </si>
  <si>
    <t>-641165697</t>
  </si>
  <si>
    <t>https://podminky.urs.cz/item/CS_URS_2024_01/764311614</t>
  </si>
  <si>
    <t>(4,1+3,1)</t>
  </si>
  <si>
    <t>(3,9+2,0*2)</t>
  </si>
  <si>
    <t>205</t>
  </si>
  <si>
    <t>764501103</t>
  </si>
  <si>
    <t>Montáž žlabu podokapního půlkruhového žlabu</t>
  </si>
  <si>
    <t>938272228</t>
  </si>
  <si>
    <t>https://podminky.urs.cz/item/CS_URS_2024_01/764501103</t>
  </si>
  <si>
    <t>Poznámka k položce:_x000D_
- ZPĚTNÁ MONTÁŽ ŽLABU DO STÁVAJÍCÍCH HÁKŮ - BEZ ZÁSAHU DO STÁVAJÍCÍ STŘEŠNÍ KRYTINY</t>
  </si>
  <si>
    <t>odkaz 15/K, S - v.č. 101-108 - dialyzační stanice - zpětná montáž do stávajících háků:</t>
  </si>
  <si>
    <t>206</t>
  </si>
  <si>
    <t>764508131</t>
  </si>
  <si>
    <t>Montáž svodu kruhového, průměru svodu</t>
  </si>
  <si>
    <t>-1818666662</t>
  </si>
  <si>
    <t>https://podminky.urs.cz/item/CS_URS_2024_01/764508131</t>
  </si>
  <si>
    <t>Poznámka k položce:_x000D_
- VČ. STÁVAJÍCÍCH KOLEN A ODSKOKŮ</t>
  </si>
  <si>
    <t>odkaz 15/K, S - zpětná montáž - v.č. 101-108</t>
  </si>
  <si>
    <t>207</t>
  </si>
  <si>
    <t>764508132</t>
  </si>
  <si>
    <t>Montáž svodu kruhového, průměru objímek</t>
  </si>
  <si>
    <t>249912799</t>
  </si>
  <si>
    <t>https://podminky.urs.cz/item/CS_URS_2024_01/764508132</t>
  </si>
  <si>
    <t>Poznámka k položce:_x000D_
- VČ. DODÁVKY NOVÝCH OBJÍMEK A KOTEVNÍCH TRNŮ</t>
  </si>
  <si>
    <t>208</t>
  </si>
  <si>
    <t>764511601</t>
  </si>
  <si>
    <t>Žlab podokapní z pozinkovaného plechu s povrchovou úpravou včetně háků a čel půlkruhový do rš 280 mm</t>
  </si>
  <si>
    <t>990241286</t>
  </si>
  <si>
    <t>https://podminky.urs.cz/item/CS_URS_2024_01/764511601</t>
  </si>
  <si>
    <t>odkaz 16/K, T - v.č. 101-108 - ochoz</t>
  </si>
  <si>
    <t>209</t>
  </si>
  <si>
    <t>764511621</t>
  </si>
  <si>
    <t>Žlab podokapní z pozinkovaného plechu s povrchovou úpravou včetně háků a čel roh nebo kout, žlabu půlkruhového do rš 280 mm</t>
  </si>
  <si>
    <t>-1198914368</t>
  </si>
  <si>
    <t>https://podminky.urs.cz/item/CS_URS_2024_01/764511621</t>
  </si>
  <si>
    <t>210</t>
  </si>
  <si>
    <t>764511641</t>
  </si>
  <si>
    <t>Žlab podokapní z pozinkovaného plechu s povrchovou úpravou včetně háků a čel kotlík oválný (trychtýřový), rš žlabu/průměr svodu do 250/90 mm</t>
  </si>
  <si>
    <t>-2093486517</t>
  </si>
  <si>
    <t>https://podminky.urs.cz/item/CS_URS_2024_01/764511641</t>
  </si>
  <si>
    <t>211</t>
  </si>
  <si>
    <t>764518621</t>
  </si>
  <si>
    <t>Svod z pozinkovaného plechu s upraveným povrchem včetně objímek, kolen a odskoků kruhový, průměru do 90 mm</t>
  </si>
  <si>
    <t>213465150</t>
  </si>
  <si>
    <t>https://podminky.urs.cz/item/CS_URS_2024_01/764518621</t>
  </si>
  <si>
    <t>odkaz 16/K, T - u schodiště do 2.NP a ochozu - v.č. 101-108</t>
  </si>
  <si>
    <t>212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</si>
  <si>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</si>
  <si>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</si>
  <si>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2095411707</t>
  </si>
  <si>
    <t>https://podminky.urs.cz/item/CS_URS_2024_01/998764122</t>
  </si>
  <si>
    <t>766</t>
  </si>
  <si>
    <t>Konstrukce truhlářské</t>
  </si>
  <si>
    <t>213</t>
  </si>
  <si>
    <t>766622132</t>
  </si>
  <si>
    <t>Montáž oken plastových včetně montáže rámu plochy přes 1 m2 otevíravých do zdiva, výšky přes 1,5 do 2,5 m</t>
  </si>
  <si>
    <t>-1801599707</t>
  </si>
  <si>
    <t>https://podminky.urs.cz/item/CS_URS_2024_01/766622132</t>
  </si>
  <si>
    <t>4/P</t>
  </si>
  <si>
    <t>2,24*2,1</t>
  </si>
  <si>
    <t>5/P</t>
  </si>
  <si>
    <t>0,8*2,15</t>
  </si>
  <si>
    <t>6/P</t>
  </si>
  <si>
    <t>2,95*2,1</t>
  </si>
  <si>
    <t>7/P</t>
  </si>
  <si>
    <t>5,0*2,1*2</t>
  </si>
  <si>
    <t>8/P</t>
  </si>
  <si>
    <t>3,95*2,1</t>
  </si>
  <si>
    <t>3,4*2,15</t>
  </si>
  <si>
    <t>11/P</t>
  </si>
  <si>
    <t>5,0*2,15</t>
  </si>
  <si>
    <t>12/P+13/P</t>
  </si>
  <si>
    <t>3,95*2,15*2</t>
  </si>
  <si>
    <t>214</t>
  </si>
  <si>
    <t>611- 02</t>
  </si>
  <si>
    <t>okna plastová - rozměr a specifikace viz výpis prvků, vč. spojovacích a rozšiřovacích profilů</t>
  </si>
  <si>
    <t>-233966589</t>
  </si>
  <si>
    <t>215</t>
  </si>
  <si>
    <t>766660411</t>
  </si>
  <si>
    <t>Montáž vchodových dveří včetně rámu do zdiva jednokřídlových bez nadsvětlíku</t>
  </si>
  <si>
    <t>1410667486</t>
  </si>
  <si>
    <t>https://podminky.urs.cz/item/CS_URS_2024_01/766660411</t>
  </si>
  <si>
    <t>6/P, 8/P, 2x9/P, 12/P, 13/P</t>
  </si>
  <si>
    <t>15/P</t>
  </si>
  <si>
    <t>216</t>
  </si>
  <si>
    <t>611- 15/P</t>
  </si>
  <si>
    <t>dveře plastové 1 kř. plné - rozměr a specifikace viz výpis prvků</t>
  </si>
  <si>
    <t>-231049083</t>
  </si>
  <si>
    <t>217</t>
  </si>
  <si>
    <t>611- 01</t>
  </si>
  <si>
    <t>dveře plastové - rozměr a specifikace viz výpis prvků, vč. spojovacích a rozšiřovacích profilů</t>
  </si>
  <si>
    <t>1873820293</t>
  </si>
  <si>
    <t>218</t>
  </si>
  <si>
    <t>766660451</t>
  </si>
  <si>
    <t>Montáž vchodových dveří včetně rámu do zdiva dvoukřídlových bez nadsvětlíku</t>
  </si>
  <si>
    <t>1273102989</t>
  </si>
  <si>
    <t>https://podminky.urs.cz/item/CS_URS_2024_01/766660451</t>
  </si>
  <si>
    <t>219</t>
  </si>
  <si>
    <t>611- 10/P</t>
  </si>
  <si>
    <t>dveře plastové 2 kř. asymetrické - rozměr a specifikace viz výpis prvků, vč. spojovacích a rozšiřovacích profilů</t>
  </si>
  <si>
    <t>-435254126</t>
  </si>
  <si>
    <t>220</t>
  </si>
  <si>
    <t>766691812</t>
  </si>
  <si>
    <t>Demontáž parapetních desek šířky přes 300 mm</t>
  </si>
  <si>
    <t>-619139601</t>
  </si>
  <si>
    <t>https://podminky.urs.cz/item/CS_URS_2024_01/766691812</t>
  </si>
  <si>
    <t>pro odkaz D18 - stávající výplně otvorů:</t>
  </si>
  <si>
    <t>(7,85+5,0+2,95+5,0)</t>
  </si>
  <si>
    <t>(3,4+3,4+5,0+3,4+1,6)</t>
  </si>
  <si>
    <t>221</t>
  </si>
  <si>
    <t>766629215</t>
  </si>
  <si>
    <t>Montáž oken dřevěných Příplatek k cenám za izolaci mezi ostěním a rámem okna při rovném ostění, připojovací spára tl. do 45 mm</t>
  </si>
  <si>
    <t>413349507</t>
  </si>
  <si>
    <t>https://podminky.urs.cz/item/CS_URS_2024_01/766629215</t>
  </si>
  <si>
    <t>prosklené stěny:</t>
  </si>
  <si>
    <t>(5,3*2+3,95*2+1,05+5,6*2+1,05+3,05*2+1,0+2,54*2+2,9*2+0,8*4)</t>
  </si>
  <si>
    <t>(3,95*2+1,05+0,3*2+1,05+3,95*2+5,6*2+1,6+3,7*2+1,0+1,25*2+2,9*2+0,75*6)</t>
  </si>
  <si>
    <t>dveře 15/P</t>
  </si>
  <si>
    <t>vrata 5/Z</t>
  </si>
  <si>
    <t>(1,55+2,9*2)</t>
  </si>
  <si>
    <t>222</t>
  </si>
  <si>
    <t>766694126</t>
  </si>
  <si>
    <t>Montáž ostatních truhlářských konstrukcí parapetních desek dřevěných nebo plastových šířky přes 300 mm</t>
  </si>
  <si>
    <t>-1048511616</t>
  </si>
  <si>
    <t>https://podminky.urs.cz/item/CS_URS_2024_01/766694126</t>
  </si>
  <si>
    <t>nové výplně otvorů:</t>
  </si>
  <si>
    <t>(8,95+5,0+2,95+2,24)</t>
  </si>
  <si>
    <t>(3,95*2+5,0+3,4+0,8)</t>
  </si>
  <si>
    <t>223</t>
  </si>
  <si>
    <t>60794109</t>
  </si>
  <si>
    <t>parapet dřevotřískový vnitřní povrch laminátový š 600mm</t>
  </si>
  <si>
    <t>895082088</t>
  </si>
  <si>
    <t>(3,95*2+5,0+3,4+0,8)*1,05</t>
  </si>
  <si>
    <t>224</t>
  </si>
  <si>
    <t>60794002</t>
  </si>
  <si>
    <t>parapet dřevotřískový vnitřní povrch laminátový š 800mm</t>
  </si>
  <si>
    <t>-544606731</t>
  </si>
  <si>
    <t>(8,95+5,0+2,95+2,24)*1,05</t>
  </si>
  <si>
    <t>225</t>
  </si>
  <si>
    <t>60794121</t>
  </si>
  <si>
    <t>koncovka PVC k parapetním dřevotřískovým deskám 600mm</t>
  </si>
  <si>
    <t>-790553844</t>
  </si>
  <si>
    <t>(4+5)*2</t>
  </si>
  <si>
    <t>226</t>
  </si>
  <si>
    <t>607941211</t>
  </si>
  <si>
    <t>průběžná spojka k DTD parapetním deskám 600 mm</t>
  </si>
  <si>
    <t>-1067207209</t>
  </si>
  <si>
    <t>pro desky délky nad 4,0 m - maxim. výrobní délka desek š 600 mm a více:</t>
  </si>
  <si>
    <t>2.NP - 11/P</t>
  </si>
  <si>
    <t>1.NP - 7/P</t>
  </si>
  <si>
    <t>2*2</t>
  </si>
  <si>
    <t>227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</si>
  <si>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</si>
  <si>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</si>
  <si>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588624705</t>
  </si>
  <si>
    <t>https://podminky.urs.cz/item/CS_URS_2024_01/998766121</t>
  </si>
  <si>
    <t>767</t>
  </si>
  <si>
    <t>Konstrukce zámečnické</t>
  </si>
  <si>
    <t>228</t>
  </si>
  <si>
    <t>767 - 4/Z</t>
  </si>
  <si>
    <t>Dodávka a montáž rolovacích vrat do boxu, elektricky ovládaných, vč. provedení přívodu pro ovládání - rozměr a specifikace viz výpis prvků</t>
  </si>
  <si>
    <t>-1964324528</t>
  </si>
  <si>
    <t>229</t>
  </si>
  <si>
    <t>767 - P</t>
  </si>
  <si>
    <t>Výměna dvířek elektroskříní na fasádě za nová plechová - odkaz P</t>
  </si>
  <si>
    <t>110716310</t>
  </si>
  <si>
    <t>230</t>
  </si>
  <si>
    <t>767-2/Z</t>
  </si>
  <si>
    <t>Oprava kotvení zábradlí opěrné stěny do terénu - viz 2/Z</t>
  </si>
  <si>
    <t>kpl</t>
  </si>
  <si>
    <t>1198294647</t>
  </si>
  <si>
    <t>231</t>
  </si>
  <si>
    <t>767640222</t>
  </si>
  <si>
    <t>Montáž dveří ocelových nebo hliníkových vchodových dvoukřídlové s nadsvětlíkem</t>
  </si>
  <si>
    <t>-1513804443</t>
  </si>
  <si>
    <t>https://podminky.urs.cz/item/CS_URS_2024_01/767640222</t>
  </si>
  <si>
    <t>odkaz 5/Z</t>
  </si>
  <si>
    <t>232</t>
  </si>
  <si>
    <t>553- 5/Z</t>
  </si>
  <si>
    <t>hliníkové 2kř. dveře s nadsvětlíkem - rozměr a specifikace viz výpis prvků</t>
  </si>
  <si>
    <t>-667823324</t>
  </si>
  <si>
    <t>233</t>
  </si>
  <si>
    <t>767691822</t>
  </si>
  <si>
    <t>Ostatní práce - vyvěšení nebo zavěšení kovových křídel dveří, plochy do 2 m2</t>
  </si>
  <si>
    <t>-1180331713</t>
  </si>
  <si>
    <t>https://podminky.urs.cz/item/CS_URS_2024_01/767691822</t>
  </si>
  <si>
    <t>234</t>
  </si>
  <si>
    <t>767832102</t>
  </si>
  <si>
    <t>Montáž venkovních požárních žebříků do zdiva bez suchovodu</t>
  </si>
  <si>
    <t>2048857876</t>
  </si>
  <si>
    <t>https://podminky.urs.cz/item/CS_URS_2024_01/767832102</t>
  </si>
  <si>
    <t>odkaz 3/Z</t>
  </si>
  <si>
    <t>9,7+1,5</t>
  </si>
  <si>
    <t>235</t>
  </si>
  <si>
    <t>44983058</t>
  </si>
  <si>
    <t>žebřík venkovní s nepřímým výstupem a ochranným košem bez suchovodu z pozinkované oceli celkem dl 11-14,5m</t>
  </si>
  <si>
    <t>889130684</t>
  </si>
  <si>
    <t>236</t>
  </si>
  <si>
    <t>767832801</t>
  </si>
  <si>
    <t>Demontáž venkovních požárních žebříků s ochranným košem</t>
  </si>
  <si>
    <t>667240895</t>
  </si>
  <si>
    <t>https://podminky.urs.cz/item/CS_URS_2024_01/767832801</t>
  </si>
  <si>
    <t>odkaz D6 - v.č. 101-106</t>
  </si>
  <si>
    <t>9,7</t>
  </si>
  <si>
    <t>237</t>
  </si>
  <si>
    <t>767834112</t>
  </si>
  <si>
    <t>Montáž venkovních požárních žebříků Příplatek k cenám za montáž ochranného koše, připevněného svařováním</t>
  </si>
  <si>
    <t>-469343841</t>
  </si>
  <si>
    <t>https://podminky.urs.cz/item/CS_URS_2024_01/767834112</t>
  </si>
  <si>
    <t>238</t>
  </si>
  <si>
    <t>767995112</t>
  </si>
  <si>
    <t>Montáž ostatních atypických zámečnických konstrukcí hmotnosti přes 5 do 10 kg</t>
  </si>
  <si>
    <t>kg</t>
  </si>
  <si>
    <t>799624281</t>
  </si>
  <si>
    <t>https://podminky.urs.cz/item/CS_URS_2024_01/767995112</t>
  </si>
  <si>
    <t>mříž z tahokovu do koše žebříku 3/Z</t>
  </si>
  <si>
    <t>239</t>
  </si>
  <si>
    <t>553- 3/Z/1</t>
  </si>
  <si>
    <t>výroba mříže z tahokovu do koše žebříku vč. žárového zinkování</t>
  </si>
  <si>
    <t>-2023053499</t>
  </si>
  <si>
    <t>240</t>
  </si>
  <si>
    <t>767995114</t>
  </si>
  <si>
    <t>Montáž ostatních atypických zámečnických konstrukcí hmotnosti přes 20 do 50 kg</t>
  </si>
  <si>
    <t>1442443540</t>
  </si>
  <si>
    <t>https://podminky.urs.cz/item/CS_URS_2024_01/767995114</t>
  </si>
  <si>
    <t>uzamykatelná dvířka z tahokovu na žebřík 3/Z</t>
  </si>
  <si>
    <t>21,0</t>
  </si>
  <si>
    <t>241</t>
  </si>
  <si>
    <t>553- 3/Z/2</t>
  </si>
  <si>
    <t>výroba uzamykatelných dvířek na žebřík z tahokovu vč. žárového zinkování</t>
  </si>
  <si>
    <t>865984591</t>
  </si>
  <si>
    <t>242</t>
  </si>
  <si>
    <t>998767312</t>
  </si>
  <si>
    <t>Přesun hmot pro zámečnické konstrukce stanovený procentní sazbou (%) z ceny vodorovná dopravní vzdálenost do 50 m ruční (bez užití mechanizace) v objektech výšky přes 6 do 12 m</t>
  </si>
  <si>
    <t>-407473050</t>
  </si>
  <si>
    <t>https://podminky.urs.cz/item/CS_URS_2024_01/998767312</t>
  </si>
  <si>
    <t>771</t>
  </si>
  <si>
    <t>Podlahy z dlaždic</t>
  </si>
  <si>
    <t>243</t>
  </si>
  <si>
    <t>771121011</t>
  </si>
  <si>
    <t>Příprava podkladu před provedením dlažby nátěr penetrační na podlahu</t>
  </si>
  <si>
    <t>370338311</t>
  </si>
  <si>
    <t>https://podminky.urs.cz/item/CS_URS_2024_01/771121011</t>
  </si>
  <si>
    <t>(27,1*3,1+6,6*3,2+1,6*0,2+1,05*0,2*2+1,0*0,2+1,16*0,3)</t>
  </si>
  <si>
    <t>244</t>
  </si>
  <si>
    <t>771161011</t>
  </si>
  <si>
    <t>Příprava podkladu před provedením dlažby montáž profilu dilatační spáry v rovině dlažby</t>
  </si>
  <si>
    <t>861735235</t>
  </si>
  <si>
    <t>https://podminky.urs.cz/item/CS_URS_2024_01/771161011</t>
  </si>
  <si>
    <t>skladba S12 - ochoz - dilatace v dlažbě cca co 3,0 m</t>
  </si>
  <si>
    <t>245</t>
  </si>
  <si>
    <t>59054164</t>
  </si>
  <si>
    <t>profil dilatační s bočními díly z PVC/CPE tl 10mm</t>
  </si>
  <si>
    <t>-219926010</t>
  </si>
  <si>
    <t>31,200*1,1</t>
  </si>
  <si>
    <t>246</t>
  </si>
  <si>
    <t>771161012</t>
  </si>
  <si>
    <t>Příprava podkladu před provedením dlažby montáž profilu dilatační spáry koutové (při styku podlahy se stěnou)</t>
  </si>
  <si>
    <t>-104432571</t>
  </si>
  <si>
    <t>https://podminky.urs.cz/item/CS_URS_2024_01/771161012</t>
  </si>
  <si>
    <t>skladba S12 - ochoz - dle detailu</t>
  </si>
  <si>
    <t>(27,1+3,1*2+6,6-1,6+2*0,2-1,05*2+2*0,2*2-1,0+2*0,2-1,16+0,3*2)</t>
  </si>
  <si>
    <t>pilíř u schodiště ochozu</t>
  </si>
  <si>
    <t>(0,5*2+0,3)</t>
  </si>
  <si>
    <t>napojení na rámy dveří</t>
  </si>
  <si>
    <t>(1,6+1,05*2+1,0)</t>
  </si>
  <si>
    <t>247</t>
  </si>
  <si>
    <t>59054173</t>
  </si>
  <si>
    <t>profil dvoudílný na pero drážku s hranou dlaždice z hmoty PVC/CPE tl 11mm</t>
  </si>
  <si>
    <t>1655939981</t>
  </si>
  <si>
    <t>37,54*1,1</t>
  </si>
  <si>
    <t>301</t>
  </si>
  <si>
    <t>590541R1</t>
  </si>
  <si>
    <t>profil dilatační s bočními díly z PVC/CPE tl 10mm - napojovací na rámy výplní otvorů</t>
  </si>
  <si>
    <t>661337198</t>
  </si>
  <si>
    <t>4,7*1,07</t>
  </si>
  <si>
    <t>248</t>
  </si>
  <si>
    <t>771161023</t>
  </si>
  <si>
    <t>Příprava podkladu před provedením dlažby montáž profilu ukončujícího profilu pro balkony a terasy</t>
  </si>
  <si>
    <t>1213109560</t>
  </si>
  <si>
    <t>https://podminky.urs.cz/item/CS_URS_2024_01/771161023</t>
  </si>
  <si>
    <t>odkaz 17/K - ochoz</t>
  </si>
  <si>
    <t>249</t>
  </si>
  <si>
    <t>5535030R1</t>
  </si>
  <si>
    <t>balkónový ukončovací profil s okapničkou hliník lakovaný dl. 2,5 m</t>
  </si>
  <si>
    <t>-1296860926</t>
  </si>
  <si>
    <t>28,800*1,1</t>
  </si>
  <si>
    <t>250</t>
  </si>
  <si>
    <t>771273813</t>
  </si>
  <si>
    <t>Demontáž obkladů schodišť z dlaždic keramických lepených stupnic přes 350 do 400 mm</t>
  </si>
  <si>
    <t>-829096333</t>
  </si>
  <si>
    <t>https://podminky.urs.cz/item/CS_URS_2024_01/771273813</t>
  </si>
  <si>
    <t>1,6*11*2</t>
  </si>
  <si>
    <t>251</t>
  </si>
  <si>
    <t>771474114</t>
  </si>
  <si>
    <t>Montáž soklů z dlaždic keramických lepených cementovým flexibilním lepidlem rovných, výšky přes 120 do 150 mm</t>
  </si>
  <si>
    <t>-935896503</t>
  </si>
  <si>
    <t>https://podminky.urs.cz/item/CS_URS_2024_01/771474114</t>
  </si>
  <si>
    <t>ochoz - překrytí koutové těsnící pásky izolace na sousedním objektu soklíkem</t>
  </si>
  <si>
    <t>(3,1+6,6)</t>
  </si>
  <si>
    <t>na výtahové šachtě na ochozu vč. ostění dveří</t>
  </si>
  <si>
    <t>3,2-1,16+0,3*2</t>
  </si>
  <si>
    <t>252</t>
  </si>
  <si>
    <t>771573810</t>
  </si>
  <si>
    <t>Demontáž podlah z dlaždic keramických lepených</t>
  </si>
  <si>
    <t>-526269781</t>
  </si>
  <si>
    <t>https://podminky.urs.cz/item/CS_URS_2024_01/771573810</t>
  </si>
  <si>
    <t>JV průčelí - podlaha mezipodesty schodiště do 2.NP - ochoz</t>
  </si>
  <si>
    <t>253</t>
  </si>
  <si>
    <t>771574223</t>
  </si>
  <si>
    <t>Montáž podlah z dlaždic keramických lepených cementovým flexibilním lepidlem reliéfních nebo z dekorů, tloušťky do 10 mm přes 9 do 12 ks/m2</t>
  </si>
  <si>
    <t>692224826</t>
  </si>
  <si>
    <t>https://podminky.urs.cz/item/CS_URS_2024_01/771574223</t>
  </si>
  <si>
    <t>(27,1*3,1+6,6*3,2+1,6*0,2+1,05*0,2*2+1,0*0,2)</t>
  </si>
  <si>
    <t>254</t>
  </si>
  <si>
    <t>59761174</t>
  </si>
  <si>
    <t>dlažba keramická slinutá mrazuvzdorná R11/B povrch reliéfní/matný tl do 10mm přes 9 do 12ks/m2</t>
  </si>
  <si>
    <t>-285599041</t>
  </si>
  <si>
    <t>podlaha</t>
  </si>
  <si>
    <t>100,31*1,1</t>
  </si>
  <si>
    <t>sokl - z půlené dlažby</t>
  </si>
  <si>
    <t>13,64*0,15*1,1</t>
  </si>
  <si>
    <t>zaokr. na celé dlaždice formátu 300x300</t>
  </si>
  <si>
    <t>(112,592/0,09-0,022)*0,09</t>
  </si>
  <si>
    <t>255</t>
  </si>
  <si>
    <t>771591115</t>
  </si>
  <si>
    <t>Podlahy - dokončovací práce spárování silikonem</t>
  </si>
  <si>
    <t>-1955043807</t>
  </si>
  <si>
    <t>https://podminky.urs.cz/item/CS_URS_2024_01/771591115</t>
  </si>
  <si>
    <t>Poznámka k položce:_x000D_
- S POUŽITÍM TRVALE PRUŽNÉHO TMELU MÍSTO SILIKONU</t>
  </si>
  <si>
    <t>u okapnice</t>
  </si>
  <si>
    <t>nový soklík v napojení na podlahu</t>
  </si>
  <si>
    <t>13,64</t>
  </si>
  <si>
    <t>300</t>
  </si>
  <si>
    <t>771591121</t>
  </si>
  <si>
    <t>Podlahy - dokončovací práce separační provazec do pružných spar, průměru 4 mm</t>
  </si>
  <si>
    <t>2084970035</t>
  </si>
  <si>
    <t>https://podminky.urs.cz/item/CS_URS_2024_01/771591121</t>
  </si>
  <si>
    <t>256</t>
  </si>
  <si>
    <t>771591184</t>
  </si>
  <si>
    <t>Podlahy - dokončovací práce pracnější řezání dlaždic keramických rovné</t>
  </si>
  <si>
    <t>738959061</t>
  </si>
  <si>
    <t>https://podminky.urs.cz/item/CS_URS_2024_01/771591184</t>
  </si>
  <si>
    <t>13,64/2</t>
  </si>
  <si>
    <t>u sloupků zábradlí ochozu a schodiště</t>
  </si>
  <si>
    <t>24*2</t>
  </si>
  <si>
    <t>257</t>
  </si>
  <si>
    <t>771591211</t>
  </si>
  <si>
    <t>Izolace podlahy pod dlažbu rohož pod dlažbu celoplošně lepená roznášecí a separační</t>
  </si>
  <si>
    <t>-760559251</t>
  </si>
  <si>
    <t>https://podminky.urs.cz/item/CS_URS_2024_01/771591211</t>
  </si>
  <si>
    <t>258</t>
  </si>
  <si>
    <t>771591232</t>
  </si>
  <si>
    <t>Izolace podlahy pod dlažbu těsnícími izolačními pásy pro styčné nebo dilatační spáry</t>
  </si>
  <si>
    <t>69391153</t>
  </si>
  <si>
    <t>https://podminky.urs.cz/item/CS_URS_2024_01/771591232</t>
  </si>
  <si>
    <t>skladba S12 - ochoz - dilatace ve vrstvě izolace cca co 3,0 m</t>
  </si>
  <si>
    <t>259</t>
  </si>
  <si>
    <t>771591251</t>
  </si>
  <si>
    <t>Izolace podlahy pod dlažbu těsnícími izolačními pásy z manžety pro prostupy potrubí</t>
  </si>
  <si>
    <t>-1361320555</t>
  </si>
  <si>
    <t>https://podminky.urs.cz/item/CS_URS_2024_01/771591251</t>
  </si>
  <si>
    <t>sloupky zábradlí - ochoz a schodiště</t>
  </si>
  <si>
    <t>260</t>
  </si>
  <si>
    <t>771591263</t>
  </si>
  <si>
    <t>Izolace podlahy pod dlažbu spoj izolace na sraz dvou rohoží</t>
  </si>
  <si>
    <t>-22540481</t>
  </si>
  <si>
    <t>https://podminky.urs.cz/item/CS_URS_2024_01/771591263</t>
  </si>
  <si>
    <t>skladba S12 - ochoz - spoje pásů izolace šíře 1,0 m</t>
  </si>
  <si>
    <t>(27,1-2,4+6,6)*2</t>
  </si>
  <si>
    <t>261</t>
  </si>
  <si>
    <t>771591264</t>
  </si>
  <si>
    <t>Izolace podlahy pod dlažbu těsnícími izolačními pásy mezi podlahou a stěnu</t>
  </si>
  <si>
    <t>-583532250</t>
  </si>
  <si>
    <t>https://podminky.urs.cz/item/CS_URS_2024_01/771591264</t>
  </si>
  <si>
    <t>skladba S12 - ochoz - sokl</t>
  </si>
  <si>
    <t>262</t>
  </si>
  <si>
    <t>771591266</t>
  </si>
  <si>
    <t>Izolace podlahy pod dlažbu těsnícími izolačními pásy s napojením na ukončující profil</t>
  </si>
  <si>
    <t>1503985902</t>
  </si>
  <si>
    <t>https://podminky.urs.cz/item/CS_URS_2024_01/771591266</t>
  </si>
  <si>
    <t>263</t>
  </si>
  <si>
    <t>998771121</t>
  </si>
  <si>
    <t>Přesun hmot pro podlahy z dlaždic stanovený z hmotnosti přesunovaného materiálu vodorovná dopravní vzdálenost do 50 m ruční (bez užití mechanizace) v objektech výšky do 6 m</t>
  </si>
  <si>
    <t>-449996501</t>
  </si>
  <si>
    <t>https://podminky.urs.cz/item/CS_URS_2024_01/998771121</t>
  </si>
  <si>
    <t>781</t>
  </si>
  <si>
    <t>Dokončovací práce - obklady</t>
  </si>
  <si>
    <t>264</t>
  </si>
  <si>
    <t>781121011</t>
  </si>
  <si>
    <t>Příprava podkladu před provedením obkladu nátěr penetrační na stěnu</t>
  </si>
  <si>
    <t>-177673888</t>
  </si>
  <si>
    <t>https://podminky.urs.cz/item/CS_URS_2024_01/781121011</t>
  </si>
  <si>
    <t>4,3*2,65-1,12*1,98</t>
  </si>
  <si>
    <t>skladba S8 - dialyzační stanice - do úrovně +0,800 m - JV a SV strana</t>
  </si>
  <si>
    <t>265</t>
  </si>
  <si>
    <t>781734111</t>
  </si>
  <si>
    <t>Montáž obkladů vnějších stěn z obkladaček nebo obkladových pásků cihelných lepených flexibilním lepidlem do 50 ks/m2</t>
  </si>
  <si>
    <t>343182887</t>
  </si>
  <si>
    <t>https://podminky.urs.cz/item/CS_URS_2024_01/781734111</t>
  </si>
  <si>
    <t>266</t>
  </si>
  <si>
    <t>59623113</t>
  </si>
  <si>
    <t>pásek obkladový cihlový hladký 240x71x14mm červený</t>
  </si>
  <si>
    <t>-1559882145</t>
  </si>
  <si>
    <t>Poznámka k položce:_x000D_
- referenční výrobek např. NFP.16 Westerwald rot glatt</t>
  </si>
  <si>
    <t>při spotřebě 48ks/m2</t>
  </si>
  <si>
    <t>185,289*48*1,1</t>
  </si>
  <si>
    <t>zaokr. na celé kusy</t>
  </si>
  <si>
    <t>0,741</t>
  </si>
  <si>
    <t>267</t>
  </si>
  <si>
    <t>781739191</t>
  </si>
  <si>
    <t>Montáž obkladů vnějších stěn z obkladaček nebo obkladových pásků cihelných Příplatek k cenám za plochu do 10 m2 jednotlivě</t>
  </si>
  <si>
    <t>-1755664872</t>
  </si>
  <si>
    <t>https://podminky.urs.cz/item/CS_URS_2024_01/781739191</t>
  </si>
  <si>
    <t>268</t>
  </si>
  <si>
    <t>7817391R1</t>
  </si>
  <si>
    <t>Příplatek za montáž obkladu na zateplení - zvýšená spotřeba lepidla - metoda buttering-floating</t>
  </si>
  <si>
    <t>-716444632</t>
  </si>
  <si>
    <t>269</t>
  </si>
  <si>
    <t>998781121</t>
  </si>
  <si>
    <t>Přesun hmot pro obklady keramické stanovený z hmotnosti přesunovaného materiálu vodorovná dopravní vzdálenost do 50 m ruční (bez užití mechanizace) v objektech výšky do 6 m</t>
  </si>
  <si>
    <t>-749964168</t>
  </si>
  <si>
    <t>https://podminky.urs.cz/item/CS_URS_2024_01/998781121</t>
  </si>
  <si>
    <t>783</t>
  </si>
  <si>
    <t>Dokončovací práce - nátěry</t>
  </si>
  <si>
    <t>270</t>
  </si>
  <si>
    <t>783301303</t>
  </si>
  <si>
    <t>Příprava podkladu zámečnických konstrukcí před provedením nátěru odrezivění odrezovačem bezoplachovým</t>
  </si>
  <si>
    <t>1932424315</t>
  </si>
  <si>
    <t>https://podminky.urs.cz/item/CS_URS_2024_01/783301303</t>
  </si>
  <si>
    <t xml:space="preserve">odkaz 2/Z </t>
  </si>
  <si>
    <t>zábradlí schodiště a ochozu</t>
  </si>
  <si>
    <t>37,0*1,1*2</t>
  </si>
  <si>
    <t>sloupy zastřešení průchodu</t>
  </si>
  <si>
    <t>4*2,65*0,5</t>
  </si>
  <si>
    <t>sloupy ochozu</t>
  </si>
  <si>
    <t>6*3,2*0,5</t>
  </si>
  <si>
    <t>sloupy schodiště dialyzační stanice</t>
  </si>
  <si>
    <t>(2*3,0+1,7)*0,6</t>
  </si>
  <si>
    <t>zábradlí a konstrukce bezbariérové rampy</t>
  </si>
  <si>
    <t>7,6*1,43+7,6*0,9</t>
  </si>
  <si>
    <t>mříž na schodišti do 2.NP - ochoz</t>
  </si>
  <si>
    <t>(1,6*3,2+1,6*2,1+2,1*1,6/2)*2</t>
  </si>
  <si>
    <t>271</t>
  </si>
  <si>
    <t>783306801</t>
  </si>
  <si>
    <t>Odstranění nátěrů ze zámečnických konstrukcí obroušením</t>
  </si>
  <si>
    <t>876881646</t>
  </si>
  <si>
    <t>https://podminky.urs.cz/item/CS_URS_2024_01/783306801</t>
  </si>
  <si>
    <t>272</t>
  </si>
  <si>
    <t>783314201</t>
  </si>
  <si>
    <t>Základní antikorozní nátěr zámečnických konstrukcí jednonásobný syntetický standardní</t>
  </si>
  <si>
    <t>1950824223</t>
  </si>
  <si>
    <t>https://podminky.urs.cz/item/CS_URS_2024_01/783314201</t>
  </si>
  <si>
    <t>273</t>
  </si>
  <si>
    <t>783317101</t>
  </si>
  <si>
    <t>Krycí nátěr (email) zámečnických konstrukcí jednonásobný syntetický standardní</t>
  </si>
  <si>
    <t>1718609781</t>
  </si>
  <si>
    <t>https://podminky.urs.cz/item/CS_URS_2024_01/783317101</t>
  </si>
  <si>
    <t>2x nátěr vrchní</t>
  </si>
  <si>
    <t>37,0*1,1*2*2</t>
  </si>
  <si>
    <t>4*2,65*0,5*2</t>
  </si>
  <si>
    <t>6*3,2*0,5*2</t>
  </si>
  <si>
    <t>(2*3,0+1,7)*0,6*2</t>
  </si>
  <si>
    <t>(7,6*1,43+7,6*0,9)*2</t>
  </si>
  <si>
    <t>(1,6*3,2+1,6*2,1+2,1*1,6/2)*2*2</t>
  </si>
  <si>
    <t>274</t>
  </si>
  <si>
    <t>783801203</t>
  </si>
  <si>
    <t>Příprava podkladu omítek před provedením nátěru okartáčování</t>
  </si>
  <si>
    <t>-350296726</t>
  </si>
  <si>
    <t>https://podminky.urs.cz/item/CS_URS_2024_01/783801203</t>
  </si>
  <si>
    <t>dialyzační stanice - odstranění nesoudržné omítky okartáčováním</t>
  </si>
  <si>
    <t>předpoklad do 30% stávající plochy</t>
  </si>
  <si>
    <t>395,692*0,3</t>
  </si>
  <si>
    <t>275</t>
  </si>
  <si>
    <t>783801403</t>
  </si>
  <si>
    <t>Příprava podkladu omítek před provedením nátěru oprášení</t>
  </si>
  <si>
    <t>2122499633</t>
  </si>
  <si>
    <t>https://podminky.urs.cz/item/CS_URS_2024_01/783801403</t>
  </si>
  <si>
    <t>784</t>
  </si>
  <si>
    <t>Dokončovací práce - malby a tapety</t>
  </si>
  <si>
    <t>276</t>
  </si>
  <si>
    <t>784121001</t>
  </si>
  <si>
    <t>Oškrabání malby v místnostech výšky do 3,80 m</t>
  </si>
  <si>
    <t>1936353194</t>
  </si>
  <si>
    <t>https://podminky.urs.cz/item/CS_URS_2024_01/784121001</t>
  </si>
  <si>
    <t>kolem měněných výplní otvorů</t>
  </si>
  <si>
    <t>(1,2+2*2,02)*0,3</t>
  </si>
  <si>
    <t>(1,55+2*2,9)*2*0,3</t>
  </si>
  <si>
    <t>((7,85*2+2,45*2+2,9*2)+(5,0+2,1)*2+(1,05+2,95*2+2,9*2)+(1,0+2,9*2)+(5,0+2,1)*2)*0,525</t>
  </si>
  <si>
    <t>((3,4*2+1,6+2,9*2)*2+(5,0+2,15)*2+(1,6+3,4*2+2,9*2)+(1,0+2,9*2)+(1,9+2,15)*2)*0,525</t>
  </si>
  <si>
    <t>čela pilířů - původně meziokenní pilíře - pro začištění přetažení omítky z čel do plochy - v.č. 102 - 1.NP</t>
  </si>
  <si>
    <t>2,1*2*2*0,2</t>
  </si>
  <si>
    <t>277</t>
  </si>
  <si>
    <t>784171001</t>
  </si>
  <si>
    <t>Olepování vnitřních ploch (materiál ve specifikaci) včetně pozdějšího odlepení páskou nebo fólií v místnostech výšky do 3,80 m</t>
  </si>
  <si>
    <t>-2134159584</t>
  </si>
  <si>
    <t>https://podminky.urs.cz/item/CS_URS_2024_01/784171001</t>
  </si>
  <si>
    <t>rámy nových výplní</t>
  </si>
  <si>
    <t>278</t>
  </si>
  <si>
    <t>58124838</t>
  </si>
  <si>
    <t>páska maskovací krepová pro malířské potřeby š 50mm</t>
  </si>
  <si>
    <t>1525197728</t>
  </si>
  <si>
    <t>83,28*1,05 'Přepočtené koeficientem množství</t>
  </si>
  <si>
    <t>279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</si>
  <si>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</si>
  <si>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</si>
  <si>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-1761845657</t>
  </si>
  <si>
    <t>https://podminky.urs.cz/item/CS_URS_2024_01/784171121</t>
  </si>
  <si>
    <t>parapetní desky nových oken</t>
  </si>
  <si>
    <t>(8,95+5,0+2,95+2,24)*0,8</t>
  </si>
  <si>
    <t>(3,95*2+5,0+3,4+0,8)*0,525</t>
  </si>
  <si>
    <t>280</t>
  </si>
  <si>
    <t>58124844</t>
  </si>
  <si>
    <t>fólie pro malířské potřeby zakrývací tl 25µ 4x5m</t>
  </si>
  <si>
    <t>CS ÚRS 2020 01</t>
  </si>
  <si>
    <t>-186879621</t>
  </si>
  <si>
    <t>24,29*1,1</t>
  </si>
  <si>
    <t>281</t>
  </si>
  <si>
    <t>784181111</t>
  </si>
  <si>
    <t>Penetrace podkladu jednonásobná základní silikátová bezbarvá v místnostech výšky do 3,80 m</t>
  </si>
  <si>
    <t>-1835052690</t>
  </si>
  <si>
    <t>https://podminky.urs.cz/item/CS_URS_2024_01/784181111</t>
  </si>
  <si>
    <t>celá stěna s měněnými otvory</t>
  </si>
  <si>
    <t>1.S - v.č. 101</t>
  </si>
  <si>
    <t>1,8*2,65</t>
  </si>
  <si>
    <t>1.NP - v.č. 102</t>
  </si>
  <si>
    <t>(10,325+9,2+6,3)*3,3</t>
  </si>
  <si>
    <t>odpočet otvorů plochy nad 4m2</t>
  </si>
  <si>
    <t>(5,0*2,1-4,0)*2*-1</t>
  </si>
  <si>
    <t>(3,95*2,1-4,0)*-1</t>
  </si>
  <si>
    <t>(2,95*2,1-4,0)*-1</t>
  </si>
  <si>
    <t>(2,24*2,1-4,0)*-1</t>
  </si>
  <si>
    <t>ostění a nadpraží otvorů plochy nad 4m2</t>
  </si>
  <si>
    <t>((5,0+2,1*2)*2+(3,95+2,1)+(2,95+2,1)+(2,24+2,1*2))*0,525</t>
  </si>
  <si>
    <t>2.NP - v.č. 103</t>
  </si>
  <si>
    <t>(5,125+5,15+5,15+5,0+1,1+2,8)*3,3</t>
  </si>
  <si>
    <t>(3,95*2,15-4,0)*2*-1</t>
  </si>
  <si>
    <t>(5,0*2,15-4,0)*-1</t>
  </si>
  <si>
    <t>(3,4*2,15-4,0)*-1</t>
  </si>
  <si>
    <t>(1,6*2,9-4,0)*-1</t>
  </si>
  <si>
    <t>((3,95+2,15)*2+(5,0+2,15*2)+(3,4+1,6+2,9*2))*0,525</t>
  </si>
  <si>
    <t>1.NP - kolem měněných vrat</t>
  </si>
  <si>
    <t>282</t>
  </si>
  <si>
    <t>784191001</t>
  </si>
  <si>
    <t>Čištění vnitřních ploch hrubý úklid po provedení malířských prací omytím oken nebo balkonových dveří jednoduchých</t>
  </si>
  <si>
    <t>1147251074</t>
  </si>
  <si>
    <t>https://podminky.urs.cz/item/CS_URS_2024_01/784191001</t>
  </si>
  <si>
    <t>nové výplně</t>
  </si>
  <si>
    <t>prosklený nadsvětlík dveří</t>
  </si>
  <si>
    <t>1,55*0,9</t>
  </si>
  <si>
    <t>prosklené stěny</t>
  </si>
  <si>
    <t>(5,0+3,95+5,0+2,95+2,24)*2,1+(1,05*2+1,0)*2,9</t>
  </si>
  <si>
    <t>(3,95+3,95+5,0+3,4+0,8)*2,15+(1,05*2+1,6+1,0)*2,9</t>
  </si>
  <si>
    <t>283</t>
  </si>
  <si>
    <t>784191005</t>
  </si>
  <si>
    <t>Čištění vnitřních ploch hrubý úklid po provedení malířských prací omytím dveří nebo vrat</t>
  </si>
  <si>
    <t>-845351562</t>
  </si>
  <si>
    <t>https://podminky.urs.cz/item/CS_URS_2024_01/784191005</t>
  </si>
  <si>
    <t>dveře do 1.S</t>
  </si>
  <si>
    <t>vrata a dveře bez proskleného nadsvětlíku</t>
  </si>
  <si>
    <t>1,55*2,9+1,55*2,0</t>
  </si>
  <si>
    <t>284</t>
  </si>
  <si>
    <t>784321031</t>
  </si>
  <si>
    <t>Malby silikátové dvojnásobné, bílé v místnostech výšky do 3,80 m</t>
  </si>
  <si>
    <t>-449008007</t>
  </si>
  <si>
    <t>https://podminky.urs.cz/item/CS_URS_2024_01/784321031</t>
  </si>
  <si>
    <t>787</t>
  </si>
  <si>
    <t>Dokončovací práce - zasklívání</t>
  </si>
  <si>
    <t>285</t>
  </si>
  <si>
    <t>787600831</t>
  </si>
  <si>
    <t>Vysklívání oken a dveří izolačního dvojskla</t>
  </si>
  <si>
    <t>2046996000</t>
  </si>
  <si>
    <t>https://podminky.urs.cz/item/CS_URS_2024_01/787600831</t>
  </si>
  <si>
    <t>(1,6+3,4*3+5,0)*2,15</t>
  </si>
  <si>
    <t>286</t>
  </si>
  <si>
    <t>787601841</t>
  </si>
  <si>
    <t>Vysklívání oken a dveří Příplatek k cenám -0831 a -0833 za konstrukce s plastovými lištami jednostrannými</t>
  </si>
  <si>
    <t>685684423</t>
  </si>
  <si>
    <t>https://podminky.urs.cz/item/CS_URS_2024_01/787601841</t>
  </si>
  <si>
    <t>Práce a dodávky M</t>
  </si>
  <si>
    <t>21-M</t>
  </si>
  <si>
    <t>Elektromontáže</t>
  </si>
  <si>
    <t>287</t>
  </si>
  <si>
    <t>210220101</t>
  </si>
  <si>
    <t>Montáž hromosvodného vedení svodových vodičů s podpěrami, průměru do 10 mm</t>
  </si>
  <si>
    <t>-1780576817</t>
  </si>
  <si>
    <t>https://podminky.urs.cz/item/CS_URS_2024_01/210220101</t>
  </si>
  <si>
    <t>Poznámka k položce:_x000D_
- VČ. DODÁVKY POTŘEBNÉHO MATERIÁLU A NAPOJENÍ NA STÁVAJÍCÍ NEDOTČENÉ VEDENÍ</t>
  </si>
  <si>
    <t>odkaz 1/Z - v.č. 101-106</t>
  </si>
  <si>
    <t>svislé svody</t>
  </si>
  <si>
    <t>36,0</t>
  </si>
  <si>
    <t>na střeše</t>
  </si>
  <si>
    <t>84,0</t>
  </si>
  <si>
    <t>288</t>
  </si>
  <si>
    <t>210220101-D</t>
  </si>
  <si>
    <t>Demontáž hromosvodného vedení svodových vodičů s podpěrami, průměru do 10 mm</t>
  </si>
  <si>
    <t>580898459</t>
  </si>
  <si>
    <t>https://podminky.urs.cz/item/CS_URS_2024_01/210220101-D</t>
  </si>
  <si>
    <t>odkaz D2 - v.č. 101-106</t>
  </si>
  <si>
    <t>289</t>
  </si>
  <si>
    <t>210280001</t>
  </si>
  <si>
    <t>Zkoušky a prohlídky elektrických rozvodů a zařízení celková prohlídka, zkoušení, měření a vyhotovení revizní zprávy pro objem montážních prací do 100 tisíc Kč</t>
  </si>
  <si>
    <t>-1694144570</t>
  </si>
  <si>
    <t>https://podminky.urs.cz/item/CS_URS_2024_01/210280001</t>
  </si>
  <si>
    <t>odkaz 1/Z - hromosvod</t>
  </si>
  <si>
    <t>HZS</t>
  </si>
  <si>
    <t>Hodinové zúčtovací sazby</t>
  </si>
  <si>
    <t>290</t>
  </si>
  <si>
    <t>HZS1311</t>
  </si>
  <si>
    <t>Hodinové zúčtovací sazby profesí HSV provádění konstrukcí omítkář</t>
  </si>
  <si>
    <t>hod</t>
  </si>
  <si>
    <t>512</t>
  </si>
  <si>
    <t>-1791286478</t>
  </si>
  <si>
    <t>https://podminky.urs.cz/item/CS_URS_2024_01/HZS1311</t>
  </si>
  <si>
    <t>zvýšená pracnost při zateplení podhledu stropu 1.S - zavěšené vedení pod stropem</t>
  </si>
  <si>
    <t>8,0</t>
  </si>
  <si>
    <t>291</t>
  </si>
  <si>
    <t>HZS2221</t>
  </si>
  <si>
    <t>Hodinové zúčtovací sazby profesí PSV provádění stavebních instalací elektrikář</t>
  </si>
  <si>
    <t>513760321</t>
  </si>
  <si>
    <t>https://podminky.urs.cz/item/CS_URS_2024_01/HZS2221</t>
  </si>
  <si>
    <t>přeložky elektroinstalací na fasádách (kabeláže, zásuvky, zvonky apod.), případně uložení do chrániček pod zateplení</t>
  </si>
  <si>
    <t>292</t>
  </si>
  <si>
    <t>NC01</t>
  </si>
  <si>
    <t>materiál k přeložkám elektroinstalací</t>
  </si>
  <si>
    <t>2134481700</t>
  </si>
  <si>
    <t>293</t>
  </si>
  <si>
    <t>HZS2491</t>
  </si>
  <si>
    <t>Hodinové zúčtovací sazby profesí PSV zednické výpomoci a pomocné práce PSV dělník zednických výpomocí</t>
  </si>
  <si>
    <t>-1500605907</t>
  </si>
  <si>
    <t>https://podminky.urs.cz/item/CS_URS_2024_01/HZS2491</t>
  </si>
  <si>
    <t>demontáže nefunkčních prvků a konstrukcí na fasádách (konzoly, mříže oken 1S, držáky apod.)</t>
  </si>
  <si>
    <t>VRN</t>
  </si>
  <si>
    <t>Vedlejší rozpočtové náklady</t>
  </si>
  <si>
    <t>294</t>
  </si>
  <si>
    <t>011214000</t>
  </si>
  <si>
    <t>Botanický a zoologický průzkum</t>
  </si>
  <si>
    <t>1024</t>
  </si>
  <si>
    <t>1037505482</t>
  </si>
  <si>
    <t>https://podminky.urs.cz/item/CS_URS_2024_01/011214000</t>
  </si>
  <si>
    <t>Poznámka k položce:_x000D_
- ornitologický průzkum a dozor včetně posudku</t>
  </si>
  <si>
    <t>295</t>
  </si>
  <si>
    <t>030001000</t>
  </si>
  <si>
    <t>Zařízení staveniště</t>
  </si>
  <si>
    <t>-1488894415</t>
  </si>
  <si>
    <t>https://podminky.urs.cz/item/CS_URS_2024_01/030001000</t>
  </si>
  <si>
    <t>Poznámka k položce:_x000D_
- náklady na vybudování zařízení staveniště vč. skládek materiálů a kontejnerů na odpad a suť,_x000D_
- náklady na mobilní WC po dobu výstavby,_x000D_
- náklady na zřízení měřených odběrných míst el. energie a vody, případně provoz generátoru,_x000D_
- náklady na ostatní zařízení nezbytná k řádnému provedení díla.</t>
  </si>
  <si>
    <t>296</t>
  </si>
  <si>
    <t>034103000</t>
  </si>
  <si>
    <t>Oplocení staveniště</t>
  </si>
  <si>
    <t>825634687</t>
  </si>
  <si>
    <t>https://podminky.urs.cz/item/CS_URS_2024_01/034103000</t>
  </si>
  <si>
    <t>(40,0+2,5+2,5+18,0+2,5+42,5+3,5)</t>
  </si>
  <si>
    <t>kolem ZS</t>
  </si>
  <si>
    <t>(6,0+9,5)*2</t>
  </si>
  <si>
    <t>297</t>
  </si>
  <si>
    <t>039203000</t>
  </si>
  <si>
    <t>Úprava terénu po zrušení zařízení staveniště</t>
  </si>
  <si>
    <t>-957585994</t>
  </si>
  <si>
    <t>https://podminky.urs.cz/item/CS_URS_2024_01/039203000</t>
  </si>
  <si>
    <t>Poznámka k položce:_x000D_
- OBNOVA STÁVAJÍCÍCH TRAVNATÝCH PLOCH</t>
  </si>
  <si>
    <t>kolem objektu - podél travnatých ploch</t>
  </si>
  <si>
    <t>40,0*2,5</t>
  </si>
  <si>
    <t>po ZS</t>
  </si>
  <si>
    <t>6,0*9,5</t>
  </si>
  <si>
    <t>298</t>
  </si>
  <si>
    <t>065002000</t>
  </si>
  <si>
    <t>Mimostaveništní doprava materiálů</t>
  </si>
  <si>
    <t>-989344591</t>
  </si>
  <si>
    <t>https://podminky.urs.cz/item/CS_URS_2024_01/065002000</t>
  </si>
  <si>
    <t>299</t>
  </si>
  <si>
    <t>043103000</t>
  </si>
  <si>
    <t>Zkoušky bez rozlišení</t>
  </si>
  <si>
    <t>soubor</t>
  </si>
  <si>
    <t>-858421090</t>
  </si>
  <si>
    <t>https://podminky.urs.cz/item/CS_URS_2024_01/043103000</t>
  </si>
  <si>
    <t>Poznámka k položce:_x000D_
- VÝTAŽNÉ ZKOUŠKY NA FASÁDĚ</t>
  </si>
  <si>
    <t>SO 02 - Výtah</t>
  </si>
  <si>
    <t>V rozpočtu je počítáno s výstavbou výtahu po provedení prací zahrnutých v části SO 04 a po provedení nezbytných stavebních úprav a zateplení stěn objektu za přístavbou výtahu v části SO 01.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</si>
  <si>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</si>
  <si>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</si>
  <si>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</si>
  <si>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</si>
  <si>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711 - Izolace proti vodě, vlhkosti a plynům</t>
  </si>
  <si>
    <t xml:space="preserve">    741 - Elektroinstalace - silnoproud</t>
  </si>
  <si>
    <t xml:space="preserve">    796 - Výtah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</si>
  <si>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</si>
  <si>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</si>
  <si>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</si>
  <si>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1559353758</t>
  </si>
  <si>
    <t>https://podminky.urs.cz/item/CS_URS_2024_01/113106123</t>
  </si>
  <si>
    <t>Poznámka k položce:_x000D_
- DLAŽBA BUDE PO PROVEDENÍ VÝTAHU ZPĚTNĚ POLOŽENA</t>
  </si>
  <si>
    <t>pro výtahovou šachtu - nový chodník dle rozpočtu SO 04 - rozebrat</t>
  </si>
  <si>
    <t>3,0*3,0</t>
  </si>
  <si>
    <t>113107113</t>
  </si>
  <si>
    <t>Odstranění podkladů nebo krytů ručně s přemístěním hmot na skládku na vzdálenost do 3 m nebo s naložením na dopravní prostředek z kameniva těženého, o tl. vrstvy přes 200 do 300 mm</t>
  </si>
  <si>
    <t>-687452057</t>
  </si>
  <si>
    <t>https://podminky.urs.cz/item/CS_URS_2024_01/113107113</t>
  </si>
  <si>
    <t>pro výtahovou šachtu - nový chodník dle rozpočtu SO 04 - odstranit</t>
  </si>
  <si>
    <t>131213701</t>
  </si>
  <si>
    <t>Hloubení nezapažených jam ručně s urovnáním dna do předepsaného profilu a spádu v hornině třídy těžitelnosti I skupiny 3 soudržných</t>
  </si>
  <si>
    <t>-817049185</t>
  </si>
  <si>
    <t>https://podminky.urs.cz/item/CS_URS_2024_01/131213701</t>
  </si>
  <si>
    <t>pro výtah - v.č. 101-106</t>
  </si>
  <si>
    <t>3,0*3,0*1,8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</si>
  <si>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</si>
  <si>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</si>
  <si>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384172434</t>
  </si>
  <si>
    <t>https://podminky.urs.cz/item/CS_URS_2024_01/162751117</t>
  </si>
  <si>
    <t>viz výkopek</t>
  </si>
  <si>
    <t>16,2</t>
  </si>
  <si>
    <t>odpočet zásypu</t>
  </si>
  <si>
    <t>-5,832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</si>
  <si>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</si>
  <si>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</si>
  <si>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909478305</t>
  </si>
  <si>
    <t>https://podminky.urs.cz/item/CS_URS_2024_01/162751119</t>
  </si>
  <si>
    <t>10,368*25</t>
  </si>
  <si>
    <t>167111101</t>
  </si>
  <si>
    <t>Nakládání, skládání a překládání neulehlého výkopku nebo sypaniny ručně nakládání, z hornin třídy těžitelnosti I, skupiny 1 až 3</t>
  </si>
  <si>
    <t>1087917887</t>
  </si>
  <si>
    <t>https://podminky.urs.cz/item/CS_URS_2024_01/167111101</t>
  </si>
  <si>
    <t>171201221</t>
  </si>
  <si>
    <t>Poplatek za uložení stavebního odpadu na skládce (skládkovné) zeminy a kamení zatříděného do Katalogu odpadů pod kódem 17 05 04</t>
  </si>
  <si>
    <t>768226535</t>
  </si>
  <si>
    <t>https://podminky.urs.cz/item/CS_URS_2024_01/171201221</t>
  </si>
  <si>
    <t>10,368*1,8</t>
  </si>
  <si>
    <t>171251201</t>
  </si>
  <si>
    <t>Uložení sypaniny na skládky nebo meziskládky bez hutnění s upravením uložené sypaniny do předepsaného tvaru</t>
  </si>
  <si>
    <t>699197965</t>
  </si>
  <si>
    <t>https://podminky.urs.cz/item/CS_URS_2024_01/171251201</t>
  </si>
  <si>
    <t>174111101</t>
  </si>
  <si>
    <t>Zásyp sypaninou z jakékoliv horniny ručně s uložením výkopku ve vrstvách se zhutněním jam, šachet, rýh nebo kolem objektů v těchto vykopávkách</t>
  </si>
  <si>
    <t>2081482163</t>
  </si>
  <si>
    <t>https://podminky.urs.cz/item/CS_URS_2024_01/174111101</t>
  </si>
  <si>
    <t>viz výkop jámy</t>
  </si>
  <si>
    <t>odpočet objemu šachty výtahu</t>
  </si>
  <si>
    <t>-2,4*2,4*1,8</t>
  </si>
  <si>
    <t>Zakládání</t>
  </si>
  <si>
    <t>213221111</t>
  </si>
  <si>
    <t>Ochranná vrstva na základové spáře tl. do 150 mm z prostého betonu se zvýšenými nároky na prostředí tř. C 25/30</t>
  </si>
  <si>
    <t>-1425685411</t>
  </si>
  <si>
    <t>https://podminky.urs.cz/item/CS_URS_2024_01/213221111</t>
  </si>
  <si>
    <t>pod základovou desku pro výtah - v.č. 101-106</t>
  </si>
  <si>
    <t>2,8*2,8*0,10</t>
  </si>
  <si>
    <t>226121111</t>
  </si>
  <si>
    <t>Velkoprofilové vrty náběrovým vrtáním šikmé nezapažené průměru přes 400 do 450 mm, v hl od 0 do 5 m v hornině tř. I</t>
  </si>
  <si>
    <t>2090157202</t>
  </si>
  <si>
    <t>https://podminky.urs.cz/item/CS_URS_2024_01/226121111</t>
  </si>
  <si>
    <t>pro mikropiloty - viz TZ</t>
  </si>
  <si>
    <t>4*5,0</t>
  </si>
  <si>
    <t>231212111</t>
  </si>
  <si>
    <t>Zřízení výplně pilot zapažených s vytažením pažnic z vrtu svislých z betonu železového, v hl od 0 do 10 m, při průměru piloty přes 245 do 450 mm</t>
  </si>
  <si>
    <t>584568579</t>
  </si>
  <si>
    <t>https://podminky.urs.cz/item/CS_URS_2024_01/231212111</t>
  </si>
  <si>
    <t>Poznámka k položce:_x000D_
- VČ. DODÁVKY BETONOVÉ SMĚSI</t>
  </si>
  <si>
    <t>piloty hl. 5,0 m + 0,5 m rezerva</t>
  </si>
  <si>
    <t>5,5*4</t>
  </si>
  <si>
    <t>261611111</t>
  </si>
  <si>
    <t>Výztuž podzemních stěn z armokošů pro všechny tloušťky stěn z oceli 10 505 (R) nebo BSt 500, při výšce armokoše od 0 do 10 m</t>
  </si>
  <si>
    <t>1046169351</t>
  </si>
  <si>
    <t>https://podminky.urs.cz/item/CS_URS_2024_01/261611111</t>
  </si>
  <si>
    <t>armokoš cca 15,0 kg/m</t>
  </si>
  <si>
    <t>4*5,0*15,0/1000</t>
  </si>
  <si>
    <t>273322611</t>
  </si>
  <si>
    <t>Základy z betonu železového (bez výztuže) desky z betonu se zvýšenými nároky na prostředí tř. C 30/37</t>
  </si>
  <si>
    <t>-2103120948</t>
  </si>
  <si>
    <t>https://podminky.urs.cz/item/CS_URS_2024_01/273322611</t>
  </si>
  <si>
    <t>Poznámka k položce:_x000D_
- BETON C30/37-XC4, XF3-CI</t>
  </si>
  <si>
    <t>deska pro výtah - v.č. 101-106, viz výkres tvaru ŽB kcí výtahu č. 2</t>
  </si>
  <si>
    <t>2,8*2,8*0,3</t>
  </si>
  <si>
    <t>273351121</t>
  </si>
  <si>
    <t>Bednění základů desek zřízení</t>
  </si>
  <si>
    <t>242157478</t>
  </si>
  <si>
    <t>https://podminky.urs.cz/item/CS_URS_2024_01/273351121</t>
  </si>
  <si>
    <t>(2,8+2,8)*2*0,4</t>
  </si>
  <si>
    <t>273351122</t>
  </si>
  <si>
    <t>Bednění základů desek odstranění</t>
  </si>
  <si>
    <t>-1321871551</t>
  </si>
  <si>
    <t>https://podminky.urs.cz/item/CS_URS_2024_01/273351122</t>
  </si>
  <si>
    <t>273361321</t>
  </si>
  <si>
    <t>Výztuž základů desek z betonářské oceli 11 375 (EZ)</t>
  </si>
  <si>
    <t>2112033741</t>
  </si>
  <si>
    <t>https://podminky.urs.cz/item/CS_URS_2024_01/273361321</t>
  </si>
  <si>
    <t>viz výkres výztuže č. 3 - odkaz EZ výkazu výztuže</t>
  </si>
  <si>
    <t>33,5/1000</t>
  </si>
  <si>
    <t>273361821</t>
  </si>
  <si>
    <t>Výztuž základů desek z betonářské oceli 10 505 (R) nebo BSt 500</t>
  </si>
  <si>
    <t>556133735</t>
  </si>
  <si>
    <t>https://podminky.urs.cz/item/CS_URS_2024_01/273361821</t>
  </si>
  <si>
    <t>viz výkres výztuže č. 3 - odkaz R výkazu výztuže</t>
  </si>
  <si>
    <t>1247,0/1000</t>
  </si>
  <si>
    <t>2791131R1</t>
  </si>
  <si>
    <t>Základové zdi z tvárnic ztraceného bednění včetně výplně z betonu bez zvláštních nároků na vliv prostředí třídy C 30/37, tloušťky zdiva přes 250 do 300 mm</t>
  </si>
  <si>
    <t>49718773</t>
  </si>
  <si>
    <t>základové zdivo výtahu - v.č. 101-106, viz výkres tvaru ŽB kcí výtahu č. 2</t>
  </si>
  <si>
    <t>2,4*4*1,5-1,16*(1,5-1,25)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</si>
  <si>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</si>
  <si>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</si>
  <si>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-479727625</t>
  </si>
  <si>
    <t>https://podminky.urs.cz/item/CS_URS_2024_01/279361821</t>
  </si>
  <si>
    <t>směrné množství výztuže základových zdí = 40 kg/m3</t>
  </si>
  <si>
    <t>14,11*0,3*40,0/1000</t>
  </si>
  <si>
    <t>311235161</t>
  </si>
  <si>
    <t>Zdivo jednovrstvé z cihel děrovaných broušených na celoplošnou tenkovrstvou maltu, pevnost cihel přes P10 do P15, tl. zdiva 300 mm</t>
  </si>
  <si>
    <t>-563081310</t>
  </si>
  <si>
    <t>https://podminky.urs.cz/item/CS_URS_2024_01/311235161</t>
  </si>
  <si>
    <t>zdivo výtahové šachty - v.č. 101-106</t>
  </si>
  <si>
    <t>2,4*4*(8,68-1,4-0,25*2)-1,16*2,27*2</t>
  </si>
  <si>
    <t>317168053</t>
  </si>
  <si>
    <t>Překlady keramické vysoké osazené do maltového lože, šířky překladu 70 mm výšky 238 mm, délky 1500 mm</t>
  </si>
  <si>
    <t>2080257605</t>
  </si>
  <si>
    <t>https://podminky.urs.cz/item/CS_URS_2024_01/317168053</t>
  </si>
  <si>
    <t>odkaz R1 - v.č. 102, 103</t>
  </si>
  <si>
    <t>4*2</t>
  </si>
  <si>
    <t>317998130</t>
  </si>
  <si>
    <t>Izolace tepelná mezi překlady z extrudovaného polystyrenu výšky 24 cm, tloušťky do 30 mm</t>
  </si>
  <si>
    <t>-302110332</t>
  </si>
  <si>
    <t>https://podminky.urs.cz/item/CS_URS_2024_01/317998130</t>
  </si>
  <si>
    <t>doplnění do tl. zdiva 300 mm</t>
  </si>
  <si>
    <t>1,5*2</t>
  </si>
  <si>
    <t>Vodorovné konstrukce</t>
  </si>
  <si>
    <t>411321616</t>
  </si>
  <si>
    <t>Stropy z betonu železového (bez výztuže) stropů deskových, plochých střech, desek balkonových, desek hřibových stropů včetně hlavic hřibových sloupů tř. C 30/37</t>
  </si>
  <si>
    <t>-182460726</t>
  </si>
  <si>
    <t>https://podminky.urs.cz/item/CS_URS_2024_01/411321616</t>
  </si>
  <si>
    <t>strop šachty - v.č. 101-106 - skladba S13 - dle TZ tl. 200 mm, , viz výkres tvaru ŽB kcí výtahu č. 2</t>
  </si>
  <si>
    <t>2,4*2,4*0,20</t>
  </si>
  <si>
    <t>411351011</t>
  </si>
  <si>
    <t>Bednění stropních konstrukcí - bez podpěrné konstrukce desek tloušťky stropní desky přes 5 do 25 cm zřízení</t>
  </si>
  <si>
    <t>-1096771046</t>
  </si>
  <si>
    <t>https://podminky.urs.cz/item/CS_URS_2024_01/411351011</t>
  </si>
  <si>
    <t>strop výtahu</t>
  </si>
  <si>
    <t>1,8*1,8+2,4*4*0,5</t>
  </si>
  <si>
    <t>pro vybourání otvoru v ochozu pro výtah - podepření bouraného stropu</t>
  </si>
  <si>
    <t>2,5*2,5</t>
  </si>
  <si>
    <t>pro dobetonávku vybouraného otvoru po vyzdění šachty</t>
  </si>
  <si>
    <t>2,6*4*0,20+1,6*(0,3+0,5)</t>
  </si>
  <si>
    <t>411351012</t>
  </si>
  <si>
    <t>Bednění stropních konstrukcí - bez podpěrné konstrukce desek tloušťky stropní desky přes 5 do 25 cm odstranění</t>
  </si>
  <si>
    <t>1084444788</t>
  </si>
  <si>
    <t>https://podminky.urs.cz/item/CS_URS_2024_01/411351012</t>
  </si>
  <si>
    <t>411354311</t>
  </si>
  <si>
    <t>Podpěrná konstrukce stropů - desek, kleneb a skořepin výška podepření do 4 m tloušťka stropu přes 5 do 15 cm zřízení</t>
  </si>
  <si>
    <t>1767509847</t>
  </si>
  <si>
    <t>https://podminky.urs.cz/item/CS_URS_2024_01/411354311</t>
  </si>
  <si>
    <t>411354312</t>
  </si>
  <si>
    <t>Podpěrná konstrukce stropů - desek, kleneb a skořepin výška podepření do 4 m tloušťka stropu přes 5 do 15 cm odstranění</t>
  </si>
  <si>
    <t>-1535674238</t>
  </si>
  <si>
    <t>https://podminky.urs.cz/item/CS_URS_2024_01/411354312</t>
  </si>
  <si>
    <t>4113543R1</t>
  </si>
  <si>
    <t>Podpěrná konstrukce stropů - desek, kleneb a skořepin výška podepření přes 6 m tloušťka stropu přes 15 do 25 cm zřízení</t>
  </si>
  <si>
    <t>618927638</t>
  </si>
  <si>
    <t>1,8*1,8</t>
  </si>
  <si>
    <t>4113543R2</t>
  </si>
  <si>
    <t>Podpěrná konstrukce stropů - desek, kleneb a skořepin výška podepření přes 6 m tloušťka stropu přes 15 do 25 cm odstranění</t>
  </si>
  <si>
    <t>-525146978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</si>
  <si>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</si>
  <si>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</si>
  <si>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-1026552492</t>
  </si>
  <si>
    <t>https://podminky.urs.cz/item/CS_URS_2024_01/411361821</t>
  </si>
  <si>
    <t>směrné množství výztuže stropů = 115 kg/m3</t>
  </si>
  <si>
    <t>1,152*115,0/1000</t>
  </si>
  <si>
    <t>411388631</t>
  </si>
  <si>
    <t>Zabetonování otvorů ve stropech nebo v klenbách včetně lešení, bednění, odbednění a výztuže (materiál v ceně) ze suchých směsí, tl. do 150 mm ve stropech železobetonových, tvárnicových a prefabrikovaných plochy přes 0,25 do 1 m2</t>
  </si>
  <si>
    <t>-1368969509</t>
  </si>
  <si>
    <t>https://podminky.urs.cz/item/CS_URS_2024_01/411388631</t>
  </si>
  <si>
    <t>dobetonávka stáv. stropu po vyzdění výtahu:</t>
  </si>
  <si>
    <t>(2,5*2,5-2,4*2,4+1,16*0,3)</t>
  </si>
  <si>
    <t>417321616</t>
  </si>
  <si>
    <t>Ztužující pásy a věnce z betonu železového (bez výztuže) tř. C 30/37</t>
  </si>
  <si>
    <t>-788391288</t>
  </si>
  <si>
    <t>https://podminky.urs.cz/item/CS_URS_2024_01/417321616</t>
  </si>
  <si>
    <t>výtahová šachta - v.č. 101-106 - odkaz V1, viz výkres tvaru ŽB kcí výtahu č. 2</t>
  </si>
  <si>
    <t>2,4*4*0,3*0,25*2</t>
  </si>
  <si>
    <t>417351115</t>
  </si>
  <si>
    <t>Bednění bočnic ztužujících pásů a věnců včetně vzpěr zřízení</t>
  </si>
  <si>
    <t>-2019004736</t>
  </si>
  <si>
    <t>https://podminky.urs.cz/item/CS_URS_2024_01/417351115</t>
  </si>
  <si>
    <t>(2,4*4+1,8*4)*0,5*2</t>
  </si>
  <si>
    <t>417351116</t>
  </si>
  <si>
    <t>Bednění bočnic ztužujících pásů a věnců včetně vzpěr odstranění</t>
  </si>
  <si>
    <t>-947406871</t>
  </si>
  <si>
    <t>https://podminky.urs.cz/item/CS_URS_2024_01/417351116</t>
  </si>
  <si>
    <t>417361821</t>
  </si>
  <si>
    <t>Výztuž ztužujících pásů a věnců z betonářské oceli 10 505 (R) nebo BSt 500</t>
  </si>
  <si>
    <t>1856081681</t>
  </si>
  <si>
    <t>https://podminky.urs.cz/item/CS_URS_2024_01/417361821</t>
  </si>
  <si>
    <t>směrné množství výztuže věnců = 70 kg/m3</t>
  </si>
  <si>
    <t>1,44*70,0/1000</t>
  </si>
  <si>
    <t>Komunikace pozemní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</si>
  <si>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</si>
  <si>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</si>
  <si>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377446988</t>
  </si>
  <si>
    <t>https://podminky.urs.cz/item/CS_URS_2024_01/596211110</t>
  </si>
  <si>
    <t>Poznámka k položce:_x000D_
-  S POUŽITÍM STÁVAJÍCÍ ROZEBRANÉ ZÁMKOVÉ DLAŽBY</t>
  </si>
  <si>
    <t>pro výtahovou šachtu - nový chodník dle rozpočtu SO 04 - zpětně doložit rozebranou dlažbu</t>
  </si>
  <si>
    <t>3,0*3,0-2,4*2,4</t>
  </si>
  <si>
    <t>635111215</t>
  </si>
  <si>
    <t>Násyp ze štěrkopísku, písku nebo kameniva pod podlahy se zhutněním ze štěrkopísku</t>
  </si>
  <si>
    <t>882339959</t>
  </si>
  <si>
    <t>https://podminky.urs.cz/item/CS_URS_2024_01/635111215</t>
  </si>
  <si>
    <t>Poznámka k položce:_x000D_
- S POUŽITÍM ŠTĚRKODRTI FR. 0-63</t>
  </si>
  <si>
    <t>posyp tl. 200 mm</t>
  </si>
  <si>
    <t>3,24*0,20</t>
  </si>
  <si>
    <t>635221112</t>
  </si>
  <si>
    <t>Násyp ze škváry pod podlahy s udusáním a urovnáním povrchu, ze škváry tříděné</t>
  </si>
  <si>
    <t>-2108141314</t>
  </si>
  <si>
    <t>https://podminky.urs.cz/item/CS_URS_2024_01/635221112</t>
  </si>
  <si>
    <t>Poznámka k položce:_x000D_
- S POUŽITÍM STRUSKOVÉHO KAMENIVA FR. 0/8</t>
  </si>
  <si>
    <t>podklad tl. 100 mm</t>
  </si>
  <si>
    <t>3,24*0,10</t>
  </si>
  <si>
    <t>806395347</t>
  </si>
  <si>
    <t>skladba S14 - stříška u výtahu</t>
  </si>
  <si>
    <t>1,95*0,8+1,2*0,5</t>
  </si>
  <si>
    <t>viditelné čelo a bok</t>
  </si>
  <si>
    <t>(1,95+0,8)*0,2</t>
  </si>
  <si>
    <t>-1402687705</t>
  </si>
  <si>
    <t>Poznámka k položce:_x000D_
- CELOPLOŠNÉ LEPENÍ DESEK NA DŘEVOŠTĚPKOVÉ DESKY POMOCÍ DISPERZNÍHO LEPIDLA</t>
  </si>
  <si>
    <t>1103933200</t>
  </si>
  <si>
    <t>2,71*1,1</t>
  </si>
  <si>
    <t>11008472</t>
  </si>
  <si>
    <t>výtahová šachta - v.č. 101-106 - pohledové plochy stěn</t>
  </si>
  <si>
    <t>(3,125+2,65)*7,8+3,125*1,2-1,16*2,27*2</t>
  </si>
  <si>
    <t>ostění a nadpraží dveří výtahu</t>
  </si>
  <si>
    <t>(1,16+2,27*2)*0,3*2</t>
  </si>
  <si>
    <t>1974298483</t>
  </si>
  <si>
    <t>výtahová šachta - v.č. 101-106 - pohledové plochy stěn - mimo skladbu S15 vč. přetažení perlinky na stěnu P1:</t>
  </si>
  <si>
    <t>3,125*7,8+3,125*1,2-1,16*2,27*2</t>
  </si>
  <si>
    <t>622143003</t>
  </si>
  <si>
    <t>Montáž omítkových profilů plastových, pozinkovaných nebo dřevěných upevněných vtlačením do podkladní vrstvy nebo přibitím rohových s tkaninou</t>
  </si>
  <si>
    <t>752540098</t>
  </si>
  <si>
    <t>https://podminky.urs.cz/item/CS_URS_2024_01/622143003</t>
  </si>
  <si>
    <t>7,8+1,2+2,27*2*2</t>
  </si>
  <si>
    <t>okapnička - nadpraží dveří, hrana podhledu stříšky výtahu</t>
  </si>
  <si>
    <t>1,16*2+(1,95+0,8)</t>
  </si>
  <si>
    <t>dilatační profil - napojení stříšky výtahu na stáv. konstrukce</t>
  </si>
  <si>
    <t>na stávající žb stříšku - rovný profil</t>
  </si>
  <si>
    <t>(0,3+1,2)</t>
  </si>
  <si>
    <t>na stávající stěnu 2.NP - rohový profil</t>
  </si>
  <si>
    <t>0,5</t>
  </si>
  <si>
    <t>1127229900</t>
  </si>
  <si>
    <t>(7,8+1,2+2,27*2*2)*1,1</t>
  </si>
  <si>
    <t>888793662</t>
  </si>
  <si>
    <t>(1,16*2+(1,95+0,8))*1,1</t>
  </si>
  <si>
    <t>59051500</t>
  </si>
  <si>
    <t>profil dilatační stěnový PVC s výztužnou tkaninou pro ETICS</t>
  </si>
  <si>
    <t>741698117</t>
  </si>
  <si>
    <t>(0,3+1,2)*1,1</t>
  </si>
  <si>
    <t>2113006479</t>
  </si>
  <si>
    <t>0,5*1,1</t>
  </si>
  <si>
    <t>1965630822</t>
  </si>
  <si>
    <t>penetrace pod silikonovou omítku - viz plocha omítky:</t>
  </si>
  <si>
    <t>45,226</t>
  </si>
  <si>
    <t>622211003</t>
  </si>
  <si>
    <t>Montáž kontaktního zateplení lepením a mechanickým kotvením z polystyrenových desek (dodávka ve specifikaci) na vnější stěny, na podklad dřevěný nebo kovový, tloušťky desek do 40 mm</t>
  </si>
  <si>
    <t>-2053814862</t>
  </si>
  <si>
    <t>https://podminky.urs.cz/item/CS_URS_2024_01/622211003</t>
  </si>
  <si>
    <t>výtahová šachta - v.č. 101-106 - pohledové plochy stěn - skladba S15/P1</t>
  </si>
  <si>
    <t>(0,525+2,65)*7,8+0,525*1,2</t>
  </si>
  <si>
    <t>28375932</t>
  </si>
  <si>
    <t>deska EPS 70 fasádní λ=0,039 tl 40mm</t>
  </si>
  <si>
    <t>268156752</t>
  </si>
  <si>
    <t>25,395*1,1</t>
  </si>
  <si>
    <t>odpočet dodávky xps tl. 40 mm</t>
  </si>
  <si>
    <t>1,221*-1</t>
  </si>
  <si>
    <t>804708485</t>
  </si>
  <si>
    <t>výtahová šachta - v.č. 101-106 - pohledové plochy stěn - skladba S15/P1 - odstřikové oblasti výšky 300 mm:</t>
  </si>
  <si>
    <t>((0,525+2,65)*0,3+0,525*0,3)*1,1</t>
  </si>
  <si>
    <t>622251211</t>
  </si>
  <si>
    <t>Montáž kontaktního zateplení lepením a mechanickým kotvením Příplatek k cenám za zesílené vyztužení druhou vrstvou sklovláknitého pletiva vnějších stěn</t>
  </si>
  <si>
    <t>91999962</t>
  </si>
  <si>
    <t>https://podminky.urs.cz/item/CS_URS_2024_01/622251211</t>
  </si>
  <si>
    <t>Poznámka k položce:_x000D_
- S VÝZTUŽNOU TKANINOU S GRAMÁŽÍ 314 g/m2</t>
  </si>
  <si>
    <t>povrchová úprava B - výtah - do výšky parapetů oken 1.NP = 850 mm od podlahy:</t>
  </si>
  <si>
    <t>(3,125-1,16+2,65)*0,85</t>
  </si>
  <si>
    <t>výtahová šachta - ostění dveří</t>
  </si>
  <si>
    <t>0,85*2*0,3</t>
  </si>
  <si>
    <t>-16352938</t>
  </si>
  <si>
    <t>dle detailu E - nad stříškou</t>
  </si>
  <si>
    <t>(0,5+2,6)</t>
  </si>
  <si>
    <t>-822678817</t>
  </si>
  <si>
    <t>3,1*1,1</t>
  </si>
  <si>
    <t>533933053</t>
  </si>
  <si>
    <t>skladba S15 - stříška u výtahu</t>
  </si>
  <si>
    <t>odpočet obkladu</t>
  </si>
  <si>
    <t>4,433*-1</t>
  </si>
  <si>
    <t>340545489</t>
  </si>
  <si>
    <t xml:space="preserve">detail E - skladba S14 - pod oplechování stříšek </t>
  </si>
  <si>
    <t>(1,95+0,8)</t>
  </si>
  <si>
    <t>631311125</t>
  </si>
  <si>
    <t>Mazanina z betonu prostého bez zvýšených nároků na prostředí tl. přes 80 do 120 mm tř. C 20/25</t>
  </si>
  <si>
    <t>2040794790</t>
  </si>
  <si>
    <t>https://podminky.urs.cz/item/CS_URS_2024_01/631311125</t>
  </si>
  <si>
    <t>Poznámka k položce:_x000D_
- S POUŽITÍM SUCHÉ SMĚSI</t>
  </si>
  <si>
    <t>mazanina na izolaci desky - v.č. 101-106</t>
  </si>
  <si>
    <t>1,8*1,8*0,1</t>
  </si>
  <si>
    <t>6324590R1</t>
  </si>
  <si>
    <t>Vytvoření fabionu z MC u základu</t>
  </si>
  <si>
    <t>1066704645</t>
  </si>
  <si>
    <t>viz řez šachtou - v.č. 105, 106</t>
  </si>
  <si>
    <t>2,4*4</t>
  </si>
  <si>
    <t>-741001028</t>
  </si>
  <si>
    <t>šachta výtahu</t>
  </si>
  <si>
    <t>(4,0+4,0)*8,0</t>
  </si>
  <si>
    <t>-1283071655</t>
  </si>
  <si>
    <t>64,000*30*2</t>
  </si>
  <si>
    <t>-1472810245</t>
  </si>
  <si>
    <t>963051213</t>
  </si>
  <si>
    <t>Bourání železobetonových stropů žebrových s viditelnými trámy</t>
  </si>
  <si>
    <t>516279884</t>
  </si>
  <si>
    <t>https://podminky.urs.cz/item/CS_URS_2024_01/963051213</t>
  </si>
  <si>
    <t>v ochozu - odkaz D17, vč. jednoho žebra</t>
  </si>
  <si>
    <t>3,09*2,77*0,15+2,77*0,3*0,3</t>
  </si>
  <si>
    <t>963052R01</t>
  </si>
  <si>
    <t>Statická opatření při bourání otvoru v ŽB trámovém stropu</t>
  </si>
  <si>
    <t>-1289629561</t>
  </si>
  <si>
    <t>975043121</t>
  </si>
  <si>
    <t>Jednořadové podchycení stropů pro osazení nosníků dřevěnou výztuhou v. podchycení do 3,5 m, a při zatížení hmotností přes 750 do 1000 kg/m</t>
  </si>
  <si>
    <t>1327639780</t>
  </si>
  <si>
    <t>https://podminky.urs.cz/item/CS_URS_2024_01/975043121</t>
  </si>
  <si>
    <t>podchycení ochozu při okraji bouraného otvoru</t>
  </si>
  <si>
    <t>3,2</t>
  </si>
  <si>
    <t>977211111</t>
  </si>
  <si>
    <t>Řezání konstrukcí stěnovou pilou betonových nebo železobetonových průměru řezané výztuže do 16 mm hloubka řezu do 200 mm</t>
  </si>
  <si>
    <t>1580804745</t>
  </si>
  <si>
    <t>https://podminky.urs.cz/item/CS_URS_2024_01/977211111</t>
  </si>
  <si>
    <t>pro otvor v ochozu - odkaz D17</t>
  </si>
  <si>
    <t>(3,09+2,77-0,3)*2</t>
  </si>
  <si>
    <t>rozřezání desky na menší bloky pro manipulaci se sutí</t>
  </si>
  <si>
    <t>2*3,09+2*(2,77-0,3)</t>
  </si>
  <si>
    <t>870477680</t>
  </si>
  <si>
    <t>přerušení žebra v bouraném otvoru</t>
  </si>
  <si>
    <t>0,3*2</t>
  </si>
  <si>
    <t>rozřezání žebra na menší kus pro manipulaci se sutí</t>
  </si>
  <si>
    <t>-1099596633</t>
  </si>
  <si>
    <t>487324068</t>
  </si>
  <si>
    <t>-541760298</t>
  </si>
  <si>
    <t>-83885300</t>
  </si>
  <si>
    <t>10,524*31 'Přepočtené koeficientem množství</t>
  </si>
  <si>
    <t>-828971868</t>
  </si>
  <si>
    <t>998012101</t>
  </si>
  <si>
    <t>Přesun hmot pro budovy občanské výstavby, bydlení, výrobu a služby nosnou svislou konstrukcí tyčovou s vyzdívaným obvodovým pláštěm vodorovná dopravní vzdálenost do 100 m základní pro budovy výšky do 6 m</t>
  </si>
  <si>
    <t>264757972</t>
  </si>
  <si>
    <t>https://podminky.urs.cz/item/CS_URS_2024_01/998012101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</si>
  <si>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</si>
  <si>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</si>
  <si>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</si>
  <si>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</si>
  <si>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-1231561275</t>
  </si>
  <si>
    <t>https://podminky.urs.cz/item/CS_URS_2024_01/711111001</t>
  </si>
  <si>
    <t>Poznámka k položce:_x000D_
- VČ. DODÁVKY PENETRACE</t>
  </si>
  <si>
    <t>na základovou desku - v.č. 101-106</t>
  </si>
  <si>
    <t>2,8*2,8</t>
  </si>
  <si>
    <t>711112001</t>
  </si>
  <si>
    <t>Provedení izolace proti zemní vlhkosti natěradly a tmely za studena na ploše svislé S nátěrem penetračním</t>
  </si>
  <si>
    <t>-1115152082</t>
  </si>
  <si>
    <t>https://podminky.urs.cz/item/CS_URS_2024_01/711112001</t>
  </si>
  <si>
    <t>Poznámka k položce:_x000D_
- VČ. DODÁVKY PENETRAČNÍHO NÁTĚRU</t>
  </si>
  <si>
    <t>na základové zdivo - stěny ve  volném výkopu - v.č. 101-106</t>
  </si>
  <si>
    <t>2,4*2*1,8</t>
  </si>
  <si>
    <t>711132111</t>
  </si>
  <si>
    <t>Provedení izolace proti zemní vlhkosti pásy na sucho samolepícího asfaltového pásu na ploše svislé S</t>
  </si>
  <si>
    <t>1715046194</t>
  </si>
  <si>
    <t>https://podminky.urs.cz/item/CS_URS_2024_01/711132111</t>
  </si>
  <si>
    <t>Poznámka k položce:_x000D_
- VČ. DODÁVKY SAMOLEPÍCÍHO ASF. PÁSU</t>
  </si>
  <si>
    <t>na základové zdivo - postupné provedení ve výkopu (v dilatační spáře u objektu) - viz TZ</t>
  </si>
  <si>
    <t>711141559</t>
  </si>
  <si>
    <t>Provedení izolace proti zemní vlhkosti pásy přitavením NAIP na ploše vodorovné V</t>
  </si>
  <si>
    <t>-1423715464</t>
  </si>
  <si>
    <t>https://podminky.urs.cz/item/CS_URS_2024_01/711141559</t>
  </si>
  <si>
    <t>Poznámka k položce:_x000D_
- VČ. DODÁVKY ASFALTOVÉHO MODIFIKOVANÉHO SBS PÁSU 4,0 MM</t>
  </si>
  <si>
    <t>na základovou desku - 2x asf. pás - v.č. 101-106</t>
  </si>
  <si>
    <t>2,8*2,8*2</t>
  </si>
  <si>
    <t>711142559</t>
  </si>
  <si>
    <t>Provedení izolace proti zemní vlhkosti pásy přitavením NAIP na ploše svislé S</t>
  </si>
  <si>
    <t>950547376</t>
  </si>
  <si>
    <t>https://podminky.urs.cz/item/CS_URS_2024_01/711142559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</si>
  <si>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</si>
  <si>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</si>
  <si>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-958915910</t>
  </si>
  <si>
    <t>https://podminky.urs.cz/item/CS_URS_2024_01/998711121</t>
  </si>
  <si>
    <t>1385271967</t>
  </si>
  <si>
    <t>skladba S13 - v.č. 101-106</t>
  </si>
  <si>
    <t>3,125*2,65</t>
  </si>
  <si>
    <t>-869247668</t>
  </si>
  <si>
    <t>8,281*(0,03+0,05)/2*1,05</t>
  </si>
  <si>
    <t>998713121</t>
  </si>
  <si>
    <t>Přesun hmot pro izolace tepelné stanovený z hmotnosti přesunovaného materiálu vodorovná dopravní vzdálenost do 50 m ruční (bez užití mechanizace) v objektech výšky do 6 m</t>
  </si>
  <si>
    <t>1537395083</t>
  </si>
  <si>
    <t>https://podminky.urs.cz/item/CS_URS_2024_01/998713121</t>
  </si>
  <si>
    <t>741</t>
  </si>
  <si>
    <t>Elektroinstalace - silnoproud</t>
  </si>
  <si>
    <t>741 - O.1</t>
  </si>
  <si>
    <t>Provedení nového osvětlení u dveří do výtahu vč. přívodu</t>
  </si>
  <si>
    <t>-1060273827</t>
  </si>
  <si>
    <t>741810001</t>
  </si>
  <si>
    <t>Zkoušky a prohlídky elektrických rozvodů a zařízení celková prohlídka a vyhotovení revizní zprávy pro objem montážních prací do 100 tis. Kč</t>
  </si>
  <si>
    <t>-724138790</t>
  </si>
  <si>
    <t>https://podminky.urs.cz/item/CS_URS_2024_01/741810001</t>
  </si>
  <si>
    <t>pro nové osvětlení u výtahu</t>
  </si>
  <si>
    <t>751398021</t>
  </si>
  <si>
    <t>Montáž ostatních zařízení větrací mřížky stěnové, průřezu do 0,040 m2</t>
  </si>
  <si>
    <t>-1566405449</t>
  </si>
  <si>
    <t>https://podminky.urs.cz/item/CS_URS_2024_01/751398021</t>
  </si>
  <si>
    <t>pro odvětrání předstěny P1</t>
  </si>
  <si>
    <t>6+8</t>
  </si>
  <si>
    <t>56245644</t>
  </si>
  <si>
    <t>mřížka větrací kruhová plast se síťovinou 125mm</t>
  </si>
  <si>
    <t>-1172559861</t>
  </si>
  <si>
    <t>762 nab</t>
  </si>
  <si>
    <t>Dodávka a montáž dřevěné konstrukce stříšky vč. podbití z dřevoštěp. desek tl. 15 mm</t>
  </si>
  <si>
    <t>-99961843</t>
  </si>
  <si>
    <t>Poznámka k položce:_x000D_
- PŘEDBĚŽNÁ CENA, BUDE UPŘESNĚNO PODLE ZAMĚŘENÍ NA STAVBĚ</t>
  </si>
  <si>
    <t>stříška skladba S14</t>
  </si>
  <si>
    <t>762001nab</t>
  </si>
  <si>
    <t>Dodávka a montáž předstěny výtahové šachtice - nosný rošt z impregnovaných latí 40/60 mm a opláštění VOP tl. 21 mm</t>
  </si>
  <si>
    <t>1610758</t>
  </si>
  <si>
    <t>stěna P1</t>
  </si>
  <si>
    <t>-1404862260</t>
  </si>
  <si>
    <t>skladba S14 - stříška</t>
  </si>
  <si>
    <t>684915868</t>
  </si>
  <si>
    <t>pro prvek 21/K</t>
  </si>
  <si>
    <t>3,2*0,7</t>
  </si>
  <si>
    <t>998762121</t>
  </si>
  <si>
    <t>Přesun hmot pro konstrukce tesařské stanovený z hmotnosti přesunovaného materiálu vodorovná dopravní vzdálenost do 50 m ruční (bez užití mechanizace) v objektech výšky do 6 m</t>
  </si>
  <si>
    <t>-566867533</t>
  </si>
  <si>
    <t>https://podminky.urs.cz/item/CS_URS_2024_01/998762121</t>
  </si>
  <si>
    <t>795661881</t>
  </si>
  <si>
    <t>napojení na stávající oplech. atiky budovy - odkaz 22/K</t>
  </si>
  <si>
    <t>2,6</t>
  </si>
  <si>
    <t>981102093</t>
  </si>
  <si>
    <t>odkaz D16 - pro nový prvek 21/K</t>
  </si>
  <si>
    <t>2,5</t>
  </si>
  <si>
    <t>-1443388929</t>
  </si>
  <si>
    <t>-1957050867</t>
  </si>
  <si>
    <t>-1037223137</t>
  </si>
  <si>
    <t>265834524</t>
  </si>
  <si>
    <t>střecha výtahu - 2 strany</t>
  </si>
  <si>
    <t>3,125+2,65</t>
  </si>
  <si>
    <t>stříška výtahu</t>
  </si>
  <si>
    <t>764212663</t>
  </si>
  <si>
    <t>Oplechování střešních prvků z pozinkovaného plechu s povrchovou úpravou okapu střechy rovné okapovým plechem rš 250 mm</t>
  </si>
  <si>
    <t>1964451439</t>
  </si>
  <si>
    <t>https://podminky.urs.cz/item/CS_URS_2024_01/764212663</t>
  </si>
  <si>
    <t>střecha výtahu</t>
  </si>
  <si>
    <t>3,125</t>
  </si>
  <si>
    <t>1,95</t>
  </si>
  <si>
    <t>764213R01</t>
  </si>
  <si>
    <t>Oplechování z pozinkovaného plechu s povrchovou úpravou dilatace jednodílná rš 500 mm</t>
  </si>
  <si>
    <t>954726714</t>
  </si>
  <si>
    <t>odkaz 24/K</t>
  </si>
  <si>
    <t>12,5</t>
  </si>
  <si>
    <t>764214609</t>
  </si>
  <si>
    <t>Oplechování horních ploch zdí a nadezdívek (atik) z pozinkovaného plechu s povrchovou úpravou mechanicky kotvené rš 800 mm</t>
  </si>
  <si>
    <t>-1592976774</t>
  </si>
  <si>
    <t>https://podminky.urs.cz/item/CS_URS_2024_01/764214609</t>
  </si>
  <si>
    <t>odkaz 21/K</t>
  </si>
  <si>
    <t>7642146R1</t>
  </si>
  <si>
    <t>Atypické oplechování atiky včetně vytažení na výtahovou stěnu - odkaz 21/K</t>
  </si>
  <si>
    <t>-596276206</t>
  </si>
  <si>
    <t>660802834</t>
  </si>
  <si>
    <t>střecha výtahu - v napojení na obvodovou stěnu 2.NP</t>
  </si>
  <si>
    <t>2,65</t>
  </si>
  <si>
    <t>(3,125+0,5)</t>
  </si>
  <si>
    <t>-714820685</t>
  </si>
  <si>
    <t>střecha výtahu - odkaz 16/K</t>
  </si>
  <si>
    <t>-2111664356</t>
  </si>
  <si>
    <t>-2114573168</t>
  </si>
  <si>
    <t>3,5</t>
  </si>
  <si>
    <t>998764121</t>
  </si>
  <si>
    <t>Přesun hmot pro konstrukce klempířské stanovený z hmotnosti přesunovaného materiálu vodorovná dopravní vzdálenost do 50 m ruční (bez užtití mechanizace) v objektech výšky do 6 m</t>
  </si>
  <si>
    <t>-881151826</t>
  </si>
  <si>
    <t>https://podminky.urs.cz/item/CS_URS_2024_01/998764121</t>
  </si>
  <si>
    <t>468465409</t>
  </si>
  <si>
    <t>-186303282</t>
  </si>
  <si>
    <t>-1592114171</t>
  </si>
  <si>
    <t>-223920774</t>
  </si>
  <si>
    <t>4,433*48*1,1</t>
  </si>
  <si>
    <t>0,938</t>
  </si>
  <si>
    <t>1495662925</t>
  </si>
  <si>
    <t>796</t>
  </si>
  <si>
    <t>796 001</t>
  </si>
  <si>
    <t>Projektová dokumentace skutečného provedení výtahu</t>
  </si>
  <si>
    <t>-1240602748</t>
  </si>
  <si>
    <t>796 002</t>
  </si>
  <si>
    <t>Montáž výtahu nosnosti do 630 kg</t>
  </si>
  <si>
    <t>-1636901870</t>
  </si>
  <si>
    <t>796- 003</t>
  </si>
  <si>
    <t>dodávka výtahu - nový výtah o nosnosti 630 kg, neprůchozí, 2 stanic, 2 nástupišť, zdvih 3,55 m.</t>
  </si>
  <si>
    <t>-174286959</t>
  </si>
  <si>
    <t>Poznámka k položce:_x000D_
Kabina  -  světlé rozměry kabiny 1100 x 1400 x 2100 mm (šxhxv), NEREZ BRUS_x000D_
Šachetní a kabinové dveře o světlosti 900 x 2000 mm, NEREZ BRUS _x000D_
Výtahová strojovna - rozvaděč umístěn v nejvyšším patře vedle dveří _x000D_
Výbava dle vyhl. 398/2009 Sb.</t>
  </si>
  <si>
    <t>796 004</t>
  </si>
  <si>
    <t>Doprava a přesuny dílů</t>
  </si>
  <si>
    <t>1141396209</t>
  </si>
  <si>
    <t>796 005</t>
  </si>
  <si>
    <t>Pomocná konstrukce pro montáž výtahu v šachtě</t>
  </si>
  <si>
    <t>-880966542</t>
  </si>
  <si>
    <t>796 006</t>
  </si>
  <si>
    <t>Zkoušky, revize, návody, cedulky, štítky</t>
  </si>
  <si>
    <t>1542571001</t>
  </si>
  <si>
    <t>796 007</t>
  </si>
  <si>
    <t>Zařízení staveniště pro montáž výtahu</t>
  </si>
  <si>
    <t>1949916289</t>
  </si>
  <si>
    <t>1577804977</t>
  </si>
  <si>
    <t>904477125</t>
  </si>
  <si>
    <t>KOLEM STAVBY VÝTAHU</t>
  </si>
  <si>
    <t>(6,0+6,0+3,6)</t>
  </si>
  <si>
    <t>-239082135</t>
  </si>
  <si>
    <t>SO 04 - Hydroizolace spodní stavby a zpevněné plochy</t>
  </si>
  <si>
    <t xml:space="preserve">    8 - Trubní vedení</t>
  </si>
  <si>
    <t xml:space="preserve">    761 - Konstrukce prosvětlovací</t>
  </si>
  <si>
    <t xml:space="preserve">    789 - Povrchové úpravy ocelových konstrukcí a technologických zařízení</t>
  </si>
  <si>
    <t>1131051R1</t>
  </si>
  <si>
    <t>Rozebrání dlažeb z imitace kamene kladených do cementové malty se spárami zalitými cementovou maltou</t>
  </si>
  <si>
    <t>-795390145</t>
  </si>
  <si>
    <t>v.č. 101 - odkaz D13 - celá plocha pod ochozem - pro výkopové práce:</t>
  </si>
  <si>
    <t>27,1*3,2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</si>
  <si>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</si>
  <si>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</si>
  <si>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1820351810</t>
  </si>
  <si>
    <t>https://podminky.urs.cz/item/CS_URS_2024_01/113106121</t>
  </si>
  <si>
    <t>odkaz D1</t>
  </si>
  <si>
    <t>v.č. 101, 102 - JV průčelí - chodník z dlažby 30x30 cm - nároží u přístavby výtahu:</t>
  </si>
  <si>
    <t>(0,6+1,3)*1,3</t>
  </si>
  <si>
    <t>1669460625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</si>
  <si>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</si>
  <si>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</si>
  <si>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570927423</t>
  </si>
  <si>
    <t>https://podminky.urs.cz/item/CS_URS_2024_01/113107122</t>
  </si>
  <si>
    <t>v.č. 101 - SZ průčelí - v závětří vstupu do chodby 1.S - stávající betonová plocha - podsyp</t>
  </si>
  <si>
    <t>4,3*1,4</t>
  </si>
  <si>
    <t>v.č. 101 - SZ průčelí vč. JZ nároží - pro výkopy - stávající asfaltobeton. plocha - podsyp (vč. pod deskou angl. dvorků)</t>
  </si>
  <si>
    <t>2,0*27,0+1,5*5,2</t>
  </si>
  <si>
    <t>113107130</t>
  </si>
  <si>
    <t>Odstranění podkladů nebo krytů ručně s přemístěním hmot na skládku na vzdálenost do 3 m nebo s naložením na dopravní prostředek z betonu prostého, o tl. vrstvy do 100 mm</t>
  </si>
  <si>
    <t>-129630255</t>
  </si>
  <si>
    <t>https://podminky.urs.cz/item/CS_URS_2024_01/113107130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</si>
  <si>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</si>
  <si>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</si>
  <si>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-1713424374</t>
  </si>
  <si>
    <t>https://podminky.urs.cz/item/CS_URS_2024_01/113107131</t>
  </si>
  <si>
    <t>v.č. 101 - SZ průčelí - v závětří vstupu do chodby 1.S - stávající betonová plocha</t>
  </si>
  <si>
    <t>v.č. 101 - SZ průčelí vč. JZ nároží - pro výkopy - stávající asfaltobeton. plocha (bez anglických dvorků)</t>
  </si>
  <si>
    <t>2,0*27,0+1,5*5,2-1,15*7,35-1,15*10,7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</si>
  <si>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</si>
  <si>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</si>
  <si>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158647454</t>
  </si>
  <si>
    <t>https://podminky.urs.cz/item/CS_URS_2024_01/119001405</t>
  </si>
  <si>
    <t>vodovodní přípojka</t>
  </si>
  <si>
    <t>1*2,0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</si>
  <si>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</si>
  <si>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</si>
  <si>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-1949130428</t>
  </si>
  <si>
    <t>https://podminky.urs.cz/item/CS_URS_2024_01/119001412</t>
  </si>
  <si>
    <t>tepelný rozvod</t>
  </si>
  <si>
    <t>2*2,0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</si>
  <si>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</si>
  <si>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</si>
  <si>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1701067293</t>
  </si>
  <si>
    <t>https://podminky.urs.cz/item/CS_URS_2024_01/119001421</t>
  </si>
  <si>
    <t>NN, datové vedení</t>
  </si>
  <si>
    <t>(2+2)*2,0</t>
  </si>
  <si>
    <t>122211101</t>
  </si>
  <si>
    <t>Odkopávky a prokopávky ručně zapažené i nezapažené v hornině třídy těžitelnosti I skupiny 3</t>
  </si>
  <si>
    <t>1641324356</t>
  </si>
  <si>
    <t>https://podminky.urs.cz/item/CS_URS_2024_01/122211101</t>
  </si>
  <si>
    <t>pro osazení obrubníků mezi dlažbu a stávající asfaltobeton - JZ průčelí</t>
  </si>
  <si>
    <t>(27,0+1,5+5,2)*0,3*0,3</t>
  </si>
  <si>
    <t>131213101</t>
  </si>
  <si>
    <t>Hloubení jam ručně zapažených i nezapažených s urovnáním dna do předepsaného profilu a spádu v hornině třídy těžitelnosti I skupiny 3 soudržných</t>
  </si>
  <si>
    <t>-856991785</t>
  </si>
  <si>
    <t>svislý stupňovitý výkop š. 800 mm do výšky 1300 mm od základové spáry</t>
  </si>
  <si>
    <t>(3,1+0,8+27,0)*0,8*1,3</t>
  </si>
  <si>
    <t>4,3*0,8*1,3</t>
  </si>
  <si>
    <t>JV průčelí - po stávající terénní schodiště</t>
  </si>
  <si>
    <t>(27,1+3,2+0,8+0,6)*0,8*1,3</t>
  </si>
  <si>
    <t>svislý stupňovitý výkop š. 1300 mm do výšky 1300 mm  (střední část výkopu pro celkovou hloubku výkopu 4,49 a 3,94 m)</t>
  </si>
  <si>
    <t>SZ průčelí - pro technickou místnost s podlahou -4,9 m</t>
  </si>
  <si>
    <t>5,3*1,3*1,3</t>
  </si>
  <si>
    <t>27,1*1,3*1,3</t>
  </si>
  <si>
    <t>svislý výkop š. 1800 mm po UT - SZ průčelí - pro technickou místnost s podlahou -4,9 m</t>
  </si>
  <si>
    <t>5,3*1,8*(3,94-2,6)</t>
  </si>
  <si>
    <t>šikmý výkop š. 1500 mm po UT - JZ nároží, SZ průčelí a závětří vstupu do 1.S - šíře výkopu 1,4 m</t>
  </si>
  <si>
    <t>(3,1+1,5+27,0-5,3)*1,5*(3,34-1,3)+4,3*1,4*(3,34-1,3)</t>
  </si>
  <si>
    <t>JV průčelí - nároží dialyzační stanice u výtahu - po stávající terénní schodiště - šíře výkopu 1300 mm</t>
  </si>
  <si>
    <t>(3,2+1,3+0,6)*1,3*(2,5-1,3)</t>
  </si>
  <si>
    <t>šikmý výkop š. 2000 mm po UT - JV průčelí</t>
  </si>
  <si>
    <t>(27,1-5,3)*2,0*(4,49-2,6)+5,3*2,0*(5,09-2,6)</t>
  </si>
  <si>
    <t>2097182211</t>
  </si>
  <si>
    <t>pro patky nových ramp - viz D.1.2 - statika</t>
  </si>
  <si>
    <t>0,8*0,8*1,2*3*2</t>
  </si>
  <si>
    <t>139911103</t>
  </si>
  <si>
    <t>Bourání konstrukcí v hloubených vykopávkách ručně s přemístěním suti na hromady na vzdálenost do 20 m nebo s naložením na dopravní prostředek ze zdiva cihelného nebo smíšeného na maltu cementovou</t>
  </si>
  <si>
    <t>111496606</t>
  </si>
  <si>
    <t>https://podminky.urs.cz/item/CS_URS_2024_01/139911103</t>
  </si>
  <si>
    <t>izolační přizdívka cihelná na kant:</t>
  </si>
  <si>
    <t>((3,1+27,0-5,3)*3,34+5,3*3,94)*0,10</t>
  </si>
  <si>
    <t>4,3*3,34*0,10</t>
  </si>
  <si>
    <t>((27,1-5,3)*4,49+(3,2+0,7)*2,5+5,3*5,09)*0,10</t>
  </si>
  <si>
    <t>151201201</t>
  </si>
  <si>
    <t>Zřízení pažení stěn výkopu bez rozepření nebo vzepření zátažné, hloubky do 4 m</t>
  </si>
  <si>
    <t>1503309098</t>
  </si>
  <si>
    <t>https://podminky.urs.cz/item/CS_URS_2024_01/151201201</t>
  </si>
  <si>
    <t>(3,1+1,8*2+27,0-5,3)*3,34+5,3*3,94</t>
  </si>
  <si>
    <t>4,3*3,34</t>
  </si>
  <si>
    <t>(3,2+1,5*2+0,6)*3,34</t>
  </si>
  <si>
    <t>151201202</t>
  </si>
  <si>
    <t>Zřízení pažení stěn výkopu bez rozepření nebo vzepření zátažné, hloubky přes 4 do 8 m</t>
  </si>
  <si>
    <t>-886080338</t>
  </si>
  <si>
    <t>https://podminky.urs.cz/item/CS_URS_2024_01/151201202</t>
  </si>
  <si>
    <t>(27,1-5,3)*4,49+5,3*5,09</t>
  </si>
  <si>
    <t>151201211</t>
  </si>
  <si>
    <t>Odstranění pažení stěn výkopu bez rozepření nebo vzepření s uložením pažin na vzdálenost do 3 m od okraje výkopu zátažné, hloubky do 4 m</t>
  </si>
  <si>
    <t>1465204629</t>
  </si>
  <si>
    <t>https://podminky.urs.cz/item/CS_URS_2024_01/151201211</t>
  </si>
  <si>
    <t>151201212</t>
  </si>
  <si>
    <t>Odstranění pažení stěn výkopu bez rozepření nebo vzepření s uložením pažin na vzdálenost do 3 m od okraje výkopu zátažné, hloubky přes 4 do 8 m</t>
  </si>
  <si>
    <t>-973888334</t>
  </si>
  <si>
    <t>https://podminky.urs.cz/item/CS_URS_2024_01/151201212</t>
  </si>
  <si>
    <t>151201401</t>
  </si>
  <si>
    <t>Zřízení vzepření zapažených stěn výkopů s potřebným přepažováním při pažení zátažném, hloubky do 4 m</t>
  </si>
  <si>
    <t>-1418840164</t>
  </si>
  <si>
    <t>https://podminky.urs.cz/item/CS_URS_2024_01/151201401</t>
  </si>
  <si>
    <t>151201402</t>
  </si>
  <si>
    <t>Zřízení vzepření zapažených stěn výkopů s potřebným přepažováním při pažení zátažném, hloubky přes 4 do 8 m</t>
  </si>
  <si>
    <t>-1594349953</t>
  </si>
  <si>
    <t>https://podminky.urs.cz/item/CS_URS_2024_01/151201402</t>
  </si>
  <si>
    <t>151201411</t>
  </si>
  <si>
    <t>Odstranění vzepření stěn výkopů s uložením materiálu na vzdálenost do 3 m od kraje výkopu při pažení zátažném, hloubky do 4 m</t>
  </si>
  <si>
    <t>137128037</t>
  </si>
  <si>
    <t>https://podminky.urs.cz/item/CS_URS_2024_01/151201411</t>
  </si>
  <si>
    <t>151201412</t>
  </si>
  <si>
    <t>Odstranění vzepření stěn výkopů s uložením materiálu na vzdálenost do 3 m od kraje výkopu při pažení zátažném, hloubky přes 4 do 8 m</t>
  </si>
  <si>
    <t>-1331604593</t>
  </si>
  <si>
    <t>https://podminky.urs.cz/item/CS_URS_2024_01/151201412</t>
  </si>
  <si>
    <t>151209R01</t>
  </si>
  <si>
    <t xml:space="preserve">Podchycení a zajištění základových patek pilířů ochozu při výkopových pracích </t>
  </si>
  <si>
    <t>1285824120</t>
  </si>
  <si>
    <t>161111502</t>
  </si>
  <si>
    <t>Svislé přemístění výkopku nošením bez naložení, avšak s vyprázdněním nádoby na hromady nebo do dopravního prostředku z horniny třídy těžitelnosti I skupiny 1 až 3, při hloubce výkopu přes 3 do 6 m</t>
  </si>
  <si>
    <t>-206097614</t>
  </si>
  <si>
    <t>https://podminky.urs.cz/item/CS_URS_2024_01/161111502</t>
  </si>
  <si>
    <t>viz hloubení jam</t>
  </si>
  <si>
    <t>346,629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</si>
  <si>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</si>
  <si>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</si>
  <si>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1959899155</t>
  </si>
  <si>
    <t>https://podminky.urs.cz/item/CS_URS_2024_01/162211311</t>
  </si>
  <si>
    <t>cca 20% objemu výkopů jam - pro odvoz nevhodného vytěženého materiálu</t>
  </si>
  <si>
    <t>346,629*0,2</t>
  </si>
  <si>
    <t>objem odkopávky pro obrubníky</t>
  </si>
  <si>
    <t>3,033</t>
  </si>
  <si>
    <t>přebytek zeminy z výkopu pro patky rampy (výkopek s odpočtem zásypu)</t>
  </si>
  <si>
    <t>4,608-3,648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</si>
  <si>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</si>
  <si>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</si>
  <si>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-240043501</t>
  </si>
  <si>
    <t>https://podminky.urs.cz/item/CS_URS_2024_01/162211319</t>
  </si>
  <si>
    <t>73,319*2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</si>
  <si>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</si>
  <si>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</si>
  <si>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-491093666</t>
  </si>
  <si>
    <t>https://podminky.urs.cz/item/CS_URS_2024_01/162211321</t>
  </si>
  <si>
    <t>pro rozvoz štěrkodrti pro zásypy z místa složení materiálu</t>
  </si>
  <si>
    <t>cca 20% objemu výkopů - doplnění nevhodného vytěženého materiálu stěrkodrtí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</si>
  <si>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</si>
  <si>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</si>
  <si>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1949035972</t>
  </si>
  <si>
    <t>https://podminky.urs.cz/item/CS_URS_2024_01/162211329</t>
  </si>
  <si>
    <t>69,326*2</t>
  </si>
  <si>
    <t>-1944625438</t>
  </si>
  <si>
    <t>-1645727759</t>
  </si>
  <si>
    <t>73,319*25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</si>
  <si>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</si>
  <si>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</si>
  <si>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528669759</t>
  </si>
  <si>
    <t>https://podminky.urs.cz/item/CS_URS_2024_01/162751137</t>
  </si>
  <si>
    <t>dovoz štěrkodrti na doplnění zásypů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</si>
  <si>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</si>
  <si>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</si>
  <si>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-1446638491</t>
  </si>
  <si>
    <t>https://podminky.urs.cz/item/CS_URS_2024_01/162751139</t>
  </si>
  <si>
    <t>69,326*25</t>
  </si>
  <si>
    <t>1659881695</t>
  </si>
  <si>
    <t>-502575938</t>
  </si>
  <si>
    <t>73,319*1,8</t>
  </si>
  <si>
    <t>-464612844</t>
  </si>
  <si>
    <t>odvezená zemina</t>
  </si>
  <si>
    <t>73,319</t>
  </si>
  <si>
    <t>dovezená štěrkodrť</t>
  </si>
  <si>
    <t>69,326</t>
  </si>
  <si>
    <t>364064714</t>
  </si>
  <si>
    <t>viz výkop jam</t>
  </si>
  <si>
    <t>viz výkop jam pro patky s odpočtem objemu základových patek</t>
  </si>
  <si>
    <t>0,8*0,8*1,2*3*2-(0,4*0,4*1,0*3*2)</t>
  </si>
  <si>
    <t>58344197</t>
  </si>
  <si>
    <t>štěrkodrť frakce 0/63</t>
  </si>
  <si>
    <t>-999910797</t>
  </si>
  <si>
    <t>346,629*0,2*1,8</t>
  </si>
  <si>
    <t>174111109</t>
  </si>
  <si>
    <t>Zásyp sypaninou z jakékoliv horniny ručně Příplatek k ceně za prohození sypaniny sítem</t>
  </si>
  <si>
    <t>-815851045</t>
  </si>
  <si>
    <t>https://podminky.urs.cz/item/CS_URS_2024_01/174111109</t>
  </si>
  <si>
    <t>pro vytřídění výkopku - viz výkop jam</t>
  </si>
  <si>
    <t>275321411</t>
  </si>
  <si>
    <t>Základy z betonu železového (bez výztuže) patky z betonu bez zvláštních nároků na prostředí tř. C 20/25</t>
  </si>
  <si>
    <t>1111426246</t>
  </si>
  <si>
    <t>https://podminky.urs.cz/item/CS_URS_2024_01/275321411</t>
  </si>
  <si>
    <t>patky nových ramp - viz D.1.2 - statika</t>
  </si>
  <si>
    <t>0,4*0,4*1,0*3*2</t>
  </si>
  <si>
    <t>275351121</t>
  </si>
  <si>
    <t>Bednění základů patek zřízení</t>
  </si>
  <si>
    <t>-2076575001</t>
  </si>
  <si>
    <t>https://podminky.urs.cz/item/CS_URS_2024_01/275351121</t>
  </si>
  <si>
    <t>(0,4+0,4)*2*1,0*3*2</t>
  </si>
  <si>
    <t>275351122</t>
  </si>
  <si>
    <t>Bednění základů patek odstranění</t>
  </si>
  <si>
    <t>-1561636224</t>
  </si>
  <si>
    <t>https://podminky.urs.cz/item/CS_URS_2024_01/275351122</t>
  </si>
  <si>
    <t>275362021</t>
  </si>
  <si>
    <t>Výztuž základů patek ze svařovaných sítí z drátů typu KARI</t>
  </si>
  <si>
    <t>1672473498</t>
  </si>
  <si>
    <t>https://podminky.urs.cz/item/CS_URS_2024_01/275362021</t>
  </si>
  <si>
    <t>84,0/1000</t>
  </si>
  <si>
    <t>2783831R1</t>
  </si>
  <si>
    <t>Cementová zálivková hmota pl do 1 m2 tl do 25 mm</t>
  </si>
  <si>
    <t>-559187701</t>
  </si>
  <si>
    <t>pod patky KD1, KD2 - viz  D.1.2. - statika</t>
  </si>
  <si>
    <t>0,24*0,25*4+0,24*0,25*8</t>
  </si>
  <si>
    <t>411171133</t>
  </si>
  <si>
    <t>Montáž ocelové konstrukce podlah a plošin pokrytou rošty hmotnosti konstrukce podlahy přes 50 do 70 kg/m2</t>
  </si>
  <si>
    <t>-476097650</t>
  </si>
  <si>
    <t>https://podminky.urs.cz/item/CS_URS_2024_01/411171133</t>
  </si>
  <si>
    <t>viz D.1.2 - statika - výkaz oceli:</t>
  </si>
  <si>
    <t>692,4/1000</t>
  </si>
  <si>
    <t>553- S</t>
  </si>
  <si>
    <t>výroba a dodávka ocelové nosné konstrukce schodiště a rampy - viz D.1.2 - statika</t>
  </si>
  <si>
    <t>1139221936</t>
  </si>
  <si>
    <t>596811121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</si>
  <si>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přes 50 do 100 m2</t>
  </si>
  <si>
    <t>670893176</t>
  </si>
  <si>
    <t>https://podminky.urs.cz/item/CS_URS_2024_01/596811121</t>
  </si>
  <si>
    <t>odkaz D1 - zpětné položení stávající dlažby:</t>
  </si>
  <si>
    <t>v.č. 101, 102 - JV průčelí - chodník z dlažby 30x30 cm - nároží u přístavby výtahu po stávající terénní schodiště:</t>
  </si>
  <si>
    <t>skladba S3</t>
  </si>
  <si>
    <t>v.č. 101 - SZ průčelí - v závětří vstupu do chodby 1.S - náhrada betonové plochy</t>
  </si>
  <si>
    <t>v.č. 101 - SZ průčelí vč. JZ nároží - náhrada betonové plochy</t>
  </si>
  <si>
    <t>v.č. 102 - JV průčelí - po stávající terénní schodiště - NÁHRADA DLAŽBY POD OCHOZEM:</t>
  </si>
  <si>
    <t>59248005</t>
  </si>
  <si>
    <t>dlažba chodníková betonová 300x300mm tl 50mm přírodní</t>
  </si>
  <si>
    <t>715219835</t>
  </si>
  <si>
    <t>+ ztrátné 10%</t>
  </si>
  <si>
    <t>154,54*0,1</t>
  </si>
  <si>
    <t>-2066374355</t>
  </si>
  <si>
    <t>skladba S3 - posyp tl. 200 mm</t>
  </si>
  <si>
    <t>v.č. 101 - SZ průčelí - v závětří vstupu do chodby 1.S - náhrada betonové plochy:</t>
  </si>
  <si>
    <t>4,3*1,4*0,2</t>
  </si>
  <si>
    <t>v.č. 101 - SZ průčelí vč. JZ nároží - náhrada betonové plochy:</t>
  </si>
  <si>
    <t>(2,0*27,0+1,5*5,2)*0,2</t>
  </si>
  <si>
    <t>v.č. 102 - celá plocha pod ochozem - náhrada kamenné dlažby:</t>
  </si>
  <si>
    <t>27,1*3,2*0,2</t>
  </si>
  <si>
    <t>odkaz D1 - pro zpětné položení stávající dlažby:</t>
  </si>
  <si>
    <t>(0,6+1,3)*1,3*0,2</t>
  </si>
  <si>
    <t>1529943730</t>
  </si>
  <si>
    <t>skladba S3 - podklad tl. 100 mm</t>
  </si>
  <si>
    <t>4,3*1,4*0,1</t>
  </si>
  <si>
    <t>(2,0*27,0+1,5*5,2)*0,1</t>
  </si>
  <si>
    <t>27,1*3,2*0,1</t>
  </si>
  <si>
    <t>(0,6+1,3)*1,3*0,1</t>
  </si>
  <si>
    <t>-407163140</t>
  </si>
  <si>
    <t>v.č. 107 - odkaz D20</t>
  </si>
  <si>
    <t>rampy a ramena schodiště - doplnění v obvodové stěně po vybourání</t>
  </si>
  <si>
    <t>((8,3+7,0)+2,3*2)*0,15</t>
  </si>
  <si>
    <t>-835603246</t>
  </si>
  <si>
    <t>po vybourání ramp a schodů - začištění omítek kolem</t>
  </si>
  <si>
    <t>((8,3+7,0)+2,3*2)*2</t>
  </si>
  <si>
    <t>Montáž kontaktního zateplení lepením a mechanickým kotvením z polystyrenových desek nebo z kombinovaných desek na vnější stěny, tloušťky desek přes 40 do 80 mm</t>
  </si>
  <si>
    <t>449116524</t>
  </si>
  <si>
    <t>Poznámka k položce:_x000D_
- LEPENÍ DESEK POMOCÍ PU PĚNY</t>
  </si>
  <si>
    <t>skladba S1 - spodní stavba s vytažením 300 mm nad UT</t>
  </si>
  <si>
    <t>((3,16+27,06-5,3)*3,64+5,3*4,24)</t>
  </si>
  <si>
    <t>4,3*3,64</t>
  </si>
  <si>
    <t>11,61*4,79</t>
  </si>
  <si>
    <t>-93805846</t>
  </si>
  <si>
    <t>184,445*1,05</t>
  </si>
  <si>
    <t>Montáž kontaktního zateplení lepením a mechanickým kotvením z polystyrenových desek nebo z kombinovaných desek na vnější stěny, tloušťky desek přes 120 do 160 mm</t>
  </si>
  <si>
    <t>755520084</t>
  </si>
  <si>
    <t>skladba S2 - spodní stavba s vytažením 300 mm nad UT</t>
  </si>
  <si>
    <t>JV průčelí - po stávající terénní schodiště:</t>
  </si>
  <si>
    <t>((15,6-5,3)*4,79+5,3*5,39)+(3,34+0,74)*2,8</t>
  </si>
  <si>
    <t>-2123889166</t>
  </si>
  <si>
    <t>89,328*1,05</t>
  </si>
  <si>
    <t>1511468096</t>
  </si>
  <si>
    <t>skladba S1, S2 - spodní stavba</t>
  </si>
  <si>
    <t>JZ nároží</t>
  </si>
  <si>
    <t>3,64</t>
  </si>
  <si>
    <t>u závětří vstupu do 1.S</t>
  </si>
  <si>
    <t>JV průčelí - roh u přístavby výtahu</t>
  </si>
  <si>
    <t>2,8</t>
  </si>
  <si>
    <t>-765543080</t>
  </si>
  <si>
    <t>10,080*1,1</t>
  </si>
  <si>
    <t>1555236209</t>
  </si>
  <si>
    <t>Poznámka k položce:_x000D_
- kompletní provedení včetně penetrace, stěrky, tonování a uzavíracího laku</t>
  </si>
  <si>
    <t>ZMĚNA 2024 - skladba S6</t>
  </si>
  <si>
    <t>opěrná zeď u vstupu do 1.S</t>
  </si>
  <si>
    <t xml:space="preserve">horní plocha + na výšku 1,75 m u  vstupu do 1.S - šíře 600 mm </t>
  </si>
  <si>
    <t>(2,8+4,3)*0,6+(0,25+2,2+3,7+0,25)*1,75</t>
  </si>
  <si>
    <t>horní plocha + na výšku 1,75-0,5 m - šíře 350 mm</t>
  </si>
  <si>
    <t>8,0*0,35+8,0*(1,75+0,5)/2</t>
  </si>
  <si>
    <t>622331111</t>
  </si>
  <si>
    <t>Omítka cementová vnějších ploch nanášená ručně jednovrstvá, tloušťky do 15 mm hrubá zatřená stěn</t>
  </si>
  <si>
    <t>-2131097928</t>
  </si>
  <si>
    <t>https://podminky.urs.cz/item/CS_URS_2024_01/622331111</t>
  </si>
  <si>
    <t>zdivo spodní stavby - po vybourání přizdívky a odstranění izolace</t>
  </si>
  <si>
    <t>((3,1+27,0-5,3)*3,34+5,3*3,94)</t>
  </si>
  <si>
    <t>((27,1-5,3)*4,49+(3,2+0,6)*2,5+5,3*5,09)</t>
  </si>
  <si>
    <t>6299990R1</t>
  </si>
  <si>
    <t>Příplatky k cenám úprav vnějších povrchů za ztížené pracovní podmínky - práce ve výkopu hl. nad 2,0 m, omezený prostor</t>
  </si>
  <si>
    <t>-251508772</t>
  </si>
  <si>
    <t>viz montáž zateplení spodní stavby</t>
  </si>
  <si>
    <t>184,445+89,328</t>
  </si>
  <si>
    <t>Trubní vedení</t>
  </si>
  <si>
    <t>871270310</t>
  </si>
  <si>
    <t>Montáž kanalizačního potrubí z polypropylenu PP hladkého plnostěnného SN 10 DN 125</t>
  </si>
  <si>
    <t>2118212705</t>
  </si>
  <si>
    <t>https://podminky.urs.cz/item/CS_URS_2024_01/871270310</t>
  </si>
  <si>
    <t>propojení odvodnění ze 4 světlíků vedle sebe do přípojky do kanalizace</t>
  </si>
  <si>
    <t>6,0</t>
  </si>
  <si>
    <t>pro odvodnění světlíků do ležaté kanalizace</t>
  </si>
  <si>
    <t>2*4,0</t>
  </si>
  <si>
    <t>28614210</t>
  </si>
  <si>
    <t>trubka kanalizační PP plnostěnná jednovrstvá DN 125x2000mm SN10</t>
  </si>
  <si>
    <t>-1472350236</t>
  </si>
  <si>
    <t>14*1,1 'Přepočtené koeficientem množství</t>
  </si>
  <si>
    <t>877270310</t>
  </si>
  <si>
    <t>Montáž tvarovek na kanalizačním plastovém potrubí z PP nebo PVC-U hladkého plnostěnného kolen, víček nebo hrdlových uzávěrů DN 125</t>
  </si>
  <si>
    <t>-1302745307</t>
  </si>
  <si>
    <t>https://podminky.urs.cz/item/CS_URS_2024_01/877270310</t>
  </si>
  <si>
    <t>pro napojení odvodnění světlíků do propojovacího potrubí - 2 krajní světlíky</t>
  </si>
  <si>
    <t>28611358</t>
  </si>
  <si>
    <t>koleno kanalizační PVC KG 125x87°</t>
  </si>
  <si>
    <t>397315904</t>
  </si>
  <si>
    <t>877270320</t>
  </si>
  <si>
    <t>Montáž tvarovek na kanalizačním plastovém potrubí z PP nebo PVC-U hladkého plnostěnného odboček DN 125</t>
  </si>
  <si>
    <t>817569934</t>
  </si>
  <si>
    <t>https://podminky.urs.cz/item/CS_URS_2024_01/877270320</t>
  </si>
  <si>
    <t>pro napojení odvodnění světlíků do propojovacího potrubí - 2 střední světlíky</t>
  </si>
  <si>
    <t>28611426</t>
  </si>
  <si>
    <t>odbočka kanalizační plastová s hrdlem KG 125/125/87°</t>
  </si>
  <si>
    <t>-833337158</t>
  </si>
  <si>
    <t>877270330</t>
  </si>
  <si>
    <t>Montáž tvarovek na kanalizačním plastovém potrubí z PP nebo PVC-U hladkého plnostěnného spojek nebo redukcí DN 125</t>
  </si>
  <si>
    <t>-2072257535</t>
  </si>
  <si>
    <t>https://podminky.urs.cz/item/CS_URS_2024_01/877270330</t>
  </si>
  <si>
    <t>redukce pro napojení na odvodnění světlíků</t>
  </si>
  <si>
    <t>28611502</t>
  </si>
  <si>
    <t>redukce kanalizační PVC 125/110</t>
  </si>
  <si>
    <t>-1549835265</t>
  </si>
  <si>
    <t>877350330</t>
  </si>
  <si>
    <t>Montáž tvarovek na kanalizačním plastovém potrubí z PP nebo PVC-U hladkého plnostěnného spojek nebo redukcí DN 200</t>
  </si>
  <si>
    <t>-748483600</t>
  </si>
  <si>
    <t>https://podminky.urs.cz/item/CS_URS_2024_01/877350330</t>
  </si>
  <si>
    <t>redukce ze svislého dešťového potrubí dn 110  na ležatou kanalizaci dn 200</t>
  </si>
  <si>
    <t>28651253</t>
  </si>
  <si>
    <t>redukce kanalizační PVC 200/125</t>
  </si>
  <si>
    <t>437152883</t>
  </si>
  <si>
    <t>877355121</t>
  </si>
  <si>
    <t>Výřez a montáž odbočné tvarovky na potrubí z trub z tvrdého PVC DN 200</t>
  </si>
  <si>
    <t>-310405868</t>
  </si>
  <si>
    <t>https://podminky.urs.cz/item/CS_URS_2024_01/877355121</t>
  </si>
  <si>
    <t>pro napojení odvodnění anglických dvorků - do stávající dešťové kanalizace</t>
  </si>
  <si>
    <t>odbočka</t>
  </si>
  <si>
    <t>přesuvka</t>
  </si>
  <si>
    <t>doplnění potrubí</t>
  </si>
  <si>
    <t>28611431</t>
  </si>
  <si>
    <t>odbočka kanalizační plastová s hrdlem KG 200/125/87°</t>
  </si>
  <si>
    <t>619937338</t>
  </si>
  <si>
    <t>28611570</t>
  </si>
  <si>
    <t>objímka převlečná kanalizace plastové KG DN 200</t>
  </si>
  <si>
    <t>-2004807708</t>
  </si>
  <si>
    <t>28614204</t>
  </si>
  <si>
    <t>trubka kanalizační PP plnostěnná jednovrstvá DN 200x500mm SN10</t>
  </si>
  <si>
    <t>955179987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</si>
  <si>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</si>
  <si>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</si>
  <si>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-991613947</t>
  </si>
  <si>
    <t>https://podminky.urs.cz/item/CS_URS_2024_01/916231213</t>
  </si>
  <si>
    <t>osazení obrubníků mezi dlažbu a stávající asfaltobeton - JZ průčelí</t>
  </si>
  <si>
    <t>(27,0+1,5+5,2)</t>
  </si>
  <si>
    <t>59217018</t>
  </si>
  <si>
    <t>obrubník betonový chodníkový 1000x80x200mm</t>
  </si>
  <si>
    <t>-396548056</t>
  </si>
  <si>
    <t>33,7*1,1</t>
  </si>
  <si>
    <t>919726122</t>
  </si>
  <si>
    <t>Geotextilie netkaná pro ochranu, separaci nebo filtraci měrná hmotnost přes 200 do 300 g/m2</t>
  </si>
  <si>
    <t>150601679</t>
  </si>
  <si>
    <t>https://podminky.urs.cz/item/CS_URS_2024_01/919726122</t>
  </si>
  <si>
    <t>919735123</t>
  </si>
  <si>
    <t>Řezání stávajícího betonového krytu nebo podkladu hloubky přes 100 do 150 mm</t>
  </si>
  <si>
    <t>-417050365</t>
  </si>
  <si>
    <t>https://podminky.urs.cz/item/CS_URS_2024_01/919735123</t>
  </si>
  <si>
    <t>4,3+1,4</t>
  </si>
  <si>
    <t>v.č. 101 - SZ průčelí vč. JZ nároží - pro výkopy - stávající asfaltobeton. plocha</t>
  </si>
  <si>
    <t>0,9+27,0+1,5+5,2</t>
  </si>
  <si>
    <t>953961213</t>
  </si>
  <si>
    <t>Kotva chemická s vyvrtáním otvoru do betonu, železobetonu nebo tvrdého kamene chemická patrona, velikost M 12, hloubka 110 mm</t>
  </si>
  <si>
    <t>-1635651478</t>
  </si>
  <si>
    <t>https://podminky.urs.cz/item/CS_URS_2024_01/953961213</t>
  </si>
  <si>
    <t>pro kotevní patky schodiště a rampy - viz D.1.2 - statika</t>
  </si>
  <si>
    <t>4*4+8*4+2*2</t>
  </si>
  <si>
    <t>953965121</t>
  </si>
  <si>
    <t>Kotva chemická s vyvrtáním otvoru kotevní šrouby pro chemické kotvy, velikost M 12, délka 160 mm</t>
  </si>
  <si>
    <t>1523408257</t>
  </si>
  <si>
    <t>https://podminky.urs.cz/item/CS_URS_2024_01/953965121</t>
  </si>
  <si>
    <t>961044111</t>
  </si>
  <si>
    <t>Bourání základů z betonu prostého</t>
  </si>
  <si>
    <t>2099433200</t>
  </si>
  <si>
    <t>https://podminky.urs.cz/item/CS_URS_2024_01/961044111</t>
  </si>
  <si>
    <t>v.č. 101 - odkaz D4 - zdi anglických dvorů tl. 250 mm</t>
  </si>
  <si>
    <t>(1,15*2+6,85)*0,25*1,1+(1,15*2+10,2)*0,25*1,1</t>
  </si>
  <si>
    <t>dno dvorků tl. 100 mm</t>
  </si>
  <si>
    <t>(6,85*0,85+10,2*0,85)*0,10</t>
  </si>
  <si>
    <t>vytažení zdiva angl. dvorku až pod rampu u JZ pološtítu - odhadem</t>
  </si>
  <si>
    <t>(1,15+1,0)*1,15*0,25</t>
  </si>
  <si>
    <t>základ pod schodišti na rampy</t>
  </si>
  <si>
    <t>1,15*0,3*0,8*2</t>
  </si>
  <si>
    <t>963042819</t>
  </si>
  <si>
    <t>Bourání schodišťových stupňů betonových zhotovených na místě</t>
  </si>
  <si>
    <t>-1073145102</t>
  </si>
  <si>
    <t>https://podminky.urs.cz/item/CS_URS_2024_01/963042819</t>
  </si>
  <si>
    <t>v.č. 102 - před vstupy do prodejen 1.NP</t>
  </si>
  <si>
    <t>1,1*2</t>
  </si>
  <si>
    <t>963051113</t>
  </si>
  <si>
    <t>Bourání železobetonových stropů deskových, tl. přes 80 mm</t>
  </si>
  <si>
    <t>-2049188028</t>
  </si>
  <si>
    <t>https://podminky.urs.cz/item/CS_URS_2024_01/963051113</t>
  </si>
  <si>
    <t>rampy</t>
  </si>
  <si>
    <t>1,15*(8,3+7,0)*0,15</t>
  </si>
  <si>
    <t>963053936</t>
  </si>
  <si>
    <t>Bourání železobetonových monolitických schodišťových ramen samonosných</t>
  </si>
  <si>
    <t>-486834340</t>
  </si>
  <si>
    <t>https://podminky.urs.cz/item/CS_URS_2024_01/963053936</t>
  </si>
  <si>
    <t>schodiště na rampy</t>
  </si>
  <si>
    <t>1,15*2,3*2</t>
  </si>
  <si>
    <t>1261606201</t>
  </si>
  <si>
    <t>27,1*3,2*0,10</t>
  </si>
  <si>
    <t>-1858714742</t>
  </si>
  <si>
    <t>podchycení ochozu JV průčelí (výkop v blízkosti patek podpěrných sloupů ochozu)</t>
  </si>
  <si>
    <t>27,1</t>
  </si>
  <si>
    <t>975048121</t>
  </si>
  <si>
    <t>Jednořadové podchycení stropů pro osazení nosníků dřevěnou výztuhou Příplatek k cenám za každý další 1 m výšky přes 3,50 m a při zatížení hmotností přes 750 do 1000 kg/m</t>
  </si>
  <si>
    <t>78551351</t>
  </si>
  <si>
    <t>https://podminky.urs.cz/item/CS_URS_2024_01/975048121</t>
  </si>
  <si>
    <t>27,100*5</t>
  </si>
  <si>
    <t>346002383</t>
  </si>
  <si>
    <t>rampy a ramena schodiště</t>
  </si>
  <si>
    <t>(8,3+7,0)+2,3*2</t>
  </si>
  <si>
    <t>978071221</t>
  </si>
  <si>
    <t>Odsekání omítky (včetně podkladní) a odstranění tepelné nebo vodotěsné izolace lepenkové svislé, plochy přes 1 m2</t>
  </si>
  <si>
    <t>-503148386</t>
  </si>
  <si>
    <t>https://podminky.urs.cz/item/CS_URS_2024_01/978071221</t>
  </si>
  <si>
    <t>stávající izolace proti vodě spodní stavby - po vybourání přizdívky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</si>
  <si>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</si>
  <si>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</si>
  <si>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-343244535</t>
  </si>
  <si>
    <t>https://podminky.urs.cz/item/CS_URS_2024_01/979054441</t>
  </si>
  <si>
    <t>985112111</t>
  </si>
  <si>
    <t>Odsekání degradovaného betonu stěn, tloušťky do 10 mm</t>
  </si>
  <si>
    <t>773695073</t>
  </si>
  <si>
    <t>https://podminky.urs.cz/item/CS_URS_2024_01/985112111</t>
  </si>
  <si>
    <t>předpoklad do 30% ploch</t>
  </si>
  <si>
    <t>27,26*0,30</t>
  </si>
  <si>
    <t>-2113227867</t>
  </si>
  <si>
    <t>1450223680</t>
  </si>
  <si>
    <t>viz odsekání degrad. betonu</t>
  </si>
  <si>
    <t>8,178</t>
  </si>
  <si>
    <t>985311111</t>
  </si>
  <si>
    <t>Reprofilace betonu sanačními maltami na cementové bázi ručně stěn, tloušťky do 10 mm</t>
  </si>
  <si>
    <t>-1675993614</t>
  </si>
  <si>
    <t>https://podminky.urs.cz/item/CS_URS_2024_01/985311111</t>
  </si>
  <si>
    <t>viz odsekané plochy stěn</t>
  </si>
  <si>
    <t>-170069985</t>
  </si>
  <si>
    <t>viz odsekané plochy</t>
  </si>
  <si>
    <t>985312113</t>
  </si>
  <si>
    <t>Stěrka k vyrovnání ploch reprofilovaného betonu stěn, tloušťky přes 3 do 4 mm</t>
  </si>
  <si>
    <t>-477007443</t>
  </si>
  <si>
    <t>https://podminky.urs.cz/item/CS_URS_2024_01/985312113</t>
  </si>
  <si>
    <t>ZMĚNA 2024 - skladba S6 - zatření stávající hrubozrnné povrchové úpravy konstrukcí před provedením stěrky imitace betonu</t>
  </si>
  <si>
    <t>1023768007</t>
  </si>
  <si>
    <t>1095832364</t>
  </si>
  <si>
    <t>1204047025</t>
  </si>
  <si>
    <t>1239393412</t>
  </si>
  <si>
    <t>1749366606</t>
  </si>
  <si>
    <t>-1688558688</t>
  </si>
  <si>
    <t>Poznámka k položce:_x000D_
- vzdálenost skládky do 35 km</t>
  </si>
  <si>
    <t>171,12*34 'Přepočtené koeficientem množství</t>
  </si>
  <si>
    <t>1016901107</t>
  </si>
  <si>
    <t>(86,101-20,903)+(63,605-18,428)</t>
  </si>
  <si>
    <t>-1903751719</t>
  </si>
  <si>
    <t>-488222538</t>
  </si>
  <si>
    <t>997013655</t>
  </si>
  <si>
    <t>-194391380</t>
  </si>
  <si>
    <t>https://podminky.urs.cz/item/CS_URS_2024_01/997013655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</si>
  <si>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</si>
  <si>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</si>
  <si>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-472668333</t>
  </si>
  <si>
    <t>https://podminky.urs.cz/item/CS_URS_2024_01/998018001</t>
  </si>
  <si>
    <t>998229112</t>
  </si>
  <si>
    <t>Přesun hmot ruční pro pozemní komunikace s naložením a složením na vzdálenost do 50 m, s krytem dlážděným</t>
  </si>
  <si>
    <t>1540186102</t>
  </si>
  <si>
    <t>https://podminky.urs.cz/item/CS_URS_2024_01/998229112</t>
  </si>
  <si>
    <t>1750638931</t>
  </si>
  <si>
    <t>zdivo spodní stavby - s vytažením 300 mm nad UT - skladba S1, S2</t>
  </si>
  <si>
    <t>((3,1+27,0-5,3)*3,64+5,3*4,24)</t>
  </si>
  <si>
    <t>((27,1-5,3)*4,79+(3,2+0,6)*2,8+5,3*5,39)</t>
  </si>
  <si>
    <t>169505777</t>
  </si>
  <si>
    <t>druhá vrstva izolace dtto:</t>
  </si>
  <si>
    <t>272,025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</si>
  <si>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</si>
  <si>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</si>
  <si>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368510896</t>
  </si>
  <si>
    <t>https://podminky.urs.cz/item/CS_URS_2024_01/711161222</t>
  </si>
  <si>
    <t>((3,16+27,06-5,3)*3,44+5,3*4,04)</t>
  </si>
  <si>
    <t>4,3*3,44</t>
  </si>
  <si>
    <t>((27,1-5,3)*4,59+5,3*5,19)</t>
  </si>
  <si>
    <t>skladba S2 - spodní stavba</t>
  </si>
  <si>
    <t>(3,3+0,72)*2,9</t>
  </si>
  <si>
    <t>711161383</t>
  </si>
  <si>
    <t>Izolace proti zemní vlhkosti a beztlakové vodě nopovými fóliemi ostatní ukončení izolace lištou</t>
  </si>
  <si>
    <t>1285464252</t>
  </si>
  <si>
    <t>https://podminky.urs.cz/item/CS_URS_2024_01/711161383</t>
  </si>
  <si>
    <t>(3,16+27,06)</t>
  </si>
  <si>
    <t>4,3</t>
  </si>
  <si>
    <t>(3,3+0,72)</t>
  </si>
  <si>
    <t>711161387</t>
  </si>
  <si>
    <t>Izolace proti zemní vlhkosti a beztlakové vodě nopovými fóliemi ostatní tvarovka připevněná k fóliím samolepící páskou, pro průchodky průměru 100 mm</t>
  </si>
  <si>
    <t>566850369</t>
  </si>
  <si>
    <t>https://podminky.urs.cz/item/CS_URS_2024_01/711161387</t>
  </si>
  <si>
    <t>prostupy sítí - odhadem</t>
  </si>
  <si>
    <t>711161389</t>
  </si>
  <si>
    <t>Izolace proti zemní vlhkosti a beztlakové vodě nopovými fóliemi ostatní utěsnění spár tmelem elastickým</t>
  </si>
  <si>
    <t>-222801342</t>
  </si>
  <si>
    <t>https://podminky.urs.cz/item/CS_URS_2024_01/711161389</t>
  </si>
  <si>
    <t>kolem prostupů - odhadem</t>
  </si>
  <si>
    <t>5,0</t>
  </si>
  <si>
    <t>-1081483216</t>
  </si>
  <si>
    <t>721211R01</t>
  </si>
  <si>
    <t>Odtok dn 110 mm s pachovým uzávěrem, klakou proti vzedmutí a s lapačem nečistot pro světlíky - dodávka a montáž</t>
  </si>
  <si>
    <t>22113638</t>
  </si>
  <si>
    <t>do světlíků</t>
  </si>
  <si>
    <t>998721311</t>
  </si>
  <si>
    <t>Přesun hmot pro vnitřní kanalizaci stanovený procentní sazbou (%) z ceny vodorovná dopravní vzdálenost do 50 m ruční (bez užití mechanizace) v objektech výšky do 6 m</t>
  </si>
  <si>
    <t>-451705089</t>
  </si>
  <si>
    <t>https://podminky.urs.cz/item/CS_URS_2024_01/998721311</t>
  </si>
  <si>
    <t>761</t>
  </si>
  <si>
    <t>Konstrukce prosvětlovací</t>
  </si>
  <si>
    <t>761661031</t>
  </si>
  <si>
    <t>Osazení sklepních světlíků (anglických dvorků) včetně osazení roštu, osazení odvodňovacího prvku a osazení pojistky (proti vloupání ) hloubky přes 0,6 m do 1,0 m, šířky přes 1,0 do 1,25 m</t>
  </si>
  <si>
    <t>241572688</t>
  </si>
  <si>
    <t>https://podminky.urs.cz/item/CS_URS_2024_01/761661031</t>
  </si>
  <si>
    <t>odkaz 1/P:</t>
  </si>
  <si>
    <t>56245264</t>
  </si>
  <si>
    <t>světlík sklepní (anglický dvorek) pochozí včetně odvodňovacího prvku recyklovaný polymer rošt mřížkový 1250x1000x400mm</t>
  </si>
  <si>
    <t>494326107</t>
  </si>
  <si>
    <t>562sada</t>
  </si>
  <si>
    <t>montážní sada přes zateplení tl. 60 mm</t>
  </si>
  <si>
    <t>-2026955465</t>
  </si>
  <si>
    <t>761661R01</t>
  </si>
  <si>
    <t>Dodávka a montáž ochranný kryt AL rám s plexisklem a větracím boxem pro světlík 1250/400 mm</t>
  </si>
  <si>
    <t>-368274874</t>
  </si>
  <si>
    <t>761661R02</t>
  </si>
  <si>
    <t>Doprava krytů a větracích boxů z DE - předběžná cena - bude upřesněno podle skutečnosti - KRYTY A BOXY NEJSOU V NABÍDCE NA ČESKÉM TRHU</t>
  </si>
  <si>
    <t>-428336544</t>
  </si>
  <si>
    <t>998761311</t>
  </si>
  <si>
    <t>Přesun hmot pro konstrukce prosvětlovací stanovený procentní sazbou (%) z ceny vodorovná dopravní vzdálenost do 50 m ruční (bez užití mechanizace) v objektech výšky do 6 m</t>
  </si>
  <si>
    <t>368742004</t>
  </si>
  <si>
    <t>https://podminky.urs.cz/item/CS_URS_2024_01/998761311</t>
  </si>
  <si>
    <t>767161226</t>
  </si>
  <si>
    <t>Montáž zábradlí rovného z profilové oceli na ocelovou konstrukci, hmotnosti 1 m zábradlí do 20 kg</t>
  </si>
  <si>
    <t>1144443550</t>
  </si>
  <si>
    <t>https://podminky.urs.cz/item/CS_URS_2024_01/767161226</t>
  </si>
  <si>
    <t>v.č. 108 - zábradlí schodiště rampy - odkaz 6</t>
  </si>
  <si>
    <t>1,2*2</t>
  </si>
  <si>
    <t>553- 6</t>
  </si>
  <si>
    <t>výroba a dodávka odnímatelného dílu zábradlí na rampě vč. povrchové úpravy žárovým pozinkováním - odkaz 6, v.č. 108</t>
  </si>
  <si>
    <t>-797307671</t>
  </si>
  <si>
    <t>767211011</t>
  </si>
  <si>
    <t>Montáž výrobků z kompozitů schodišťových stupňů z pochůzných skládaných roštů délky do 1 000 mm</t>
  </si>
  <si>
    <t>-145729918</t>
  </si>
  <si>
    <t>https://podminky.urs.cz/item/CS_URS_2024_01/767211011</t>
  </si>
  <si>
    <t>schodiště rampy - viz D.1.2 - statika - pro schodiště š 1200 mm:</t>
  </si>
  <si>
    <t>55347097</t>
  </si>
  <si>
    <t>stupeň schodišťový lisovaný žárově zinkovaný velikost 40/3mm 1200x305mm</t>
  </si>
  <si>
    <t>-876099198</t>
  </si>
  <si>
    <t>Poznámka k položce:_x000D_
- PR-33/11-40/3</t>
  </si>
  <si>
    <t>767220510</t>
  </si>
  <si>
    <t>Montáž schodišťového zábradlí z profilové oceli na ocelovou konstrukci, hmotnosti 1 m zábradlí do 20 kg</t>
  </si>
  <si>
    <t>1013969640</t>
  </si>
  <si>
    <t>https://podminky.urs.cz/item/CS_URS_2024_01/767220510</t>
  </si>
  <si>
    <t>v.č. 108 - zábradlí schodiště rampy - odkaz 5</t>
  </si>
  <si>
    <t>2,72+2,74</t>
  </si>
  <si>
    <t>553- 5</t>
  </si>
  <si>
    <t>výroba a dodávka zábradlí schodiště rampy vč. povrchové úpravy žárovým pozinkováním - odkaz 5, v.č. 108</t>
  </si>
  <si>
    <t>-246205501</t>
  </si>
  <si>
    <t>767590120</t>
  </si>
  <si>
    <t>Montáž podlahových konstrukcí podlahových roštů, podlah připevněných šroubováním</t>
  </si>
  <si>
    <t>1329839849</t>
  </si>
  <si>
    <t>https://podminky.urs.cz/item/CS_URS_2024_01/767590120</t>
  </si>
  <si>
    <t>podesty rampy - viz D.1.2 - statika</t>
  </si>
  <si>
    <t>(2,85+3,85)*1,2*39,0</t>
  </si>
  <si>
    <t>55347018R</t>
  </si>
  <si>
    <t>rošt podlahový lisovaný žárově zinkovaný velikost 30/3mm 1200x1000mm</t>
  </si>
  <si>
    <t>1465674474</t>
  </si>
  <si>
    <t>Poznámka k položce:_x000D_
- PR33/11 - 30/3 - protiskluz S3</t>
  </si>
  <si>
    <t>767590192</t>
  </si>
  <si>
    <t>Montáž podlahových konstrukcí podlahových roštů, podlah připevněných Příplatek k cenám za úpravu roštů (krácení)</t>
  </si>
  <si>
    <t>-1056188147</t>
  </si>
  <si>
    <t>https://podminky.urs.cz/item/CS_URS_2024_01/767590192</t>
  </si>
  <si>
    <t>767661811</t>
  </si>
  <si>
    <t>Demontáž mříží pevných nebo otevíravých</t>
  </si>
  <si>
    <t>-1121338240</t>
  </si>
  <si>
    <t>https://podminky.urs.cz/item/CS_URS_2024_01/767661811</t>
  </si>
  <si>
    <t>mříže pod rampou</t>
  </si>
  <si>
    <t>(1,8+8,3)*1,15</t>
  </si>
  <si>
    <t>767-R1</t>
  </si>
  <si>
    <t>Dodávka a montáž odnímatelného pozinkovaného řetezu na rampě - v.č. 108</t>
  </si>
  <si>
    <t>1149175733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</si>
  <si>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</si>
  <si>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</si>
  <si>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-1576950105</t>
  </si>
  <si>
    <t>https://podminky.urs.cz/item/CS_URS_2024_01/998767121</t>
  </si>
  <si>
    <t>-982445801</t>
  </si>
  <si>
    <t>ZMĚNA 2024</t>
  </si>
  <si>
    <t>zábradlí opěrné zídky - odkaz 2/Z</t>
  </si>
  <si>
    <t>13,5*1,1</t>
  </si>
  <si>
    <t>-593787348</t>
  </si>
  <si>
    <t>231379937</t>
  </si>
  <si>
    <t>-1371629715</t>
  </si>
  <si>
    <t>14,85*2</t>
  </si>
  <si>
    <t>789</t>
  </si>
  <si>
    <t>Povrchové úpravy ocelových konstrukcí a technologických zařízení</t>
  </si>
  <si>
    <t>789223522</t>
  </si>
  <si>
    <t>Otryskání povrchů ocelových konstrukcí suché abrazivní tryskání abrazivem ze strusky třídy III stupeň zrezivění B, stupeň přípravy Sa 2 1/2</t>
  </si>
  <si>
    <t>1061902979</t>
  </si>
  <si>
    <t>https://podminky.urs.cz/item/CS_URS_2024_01/789223522</t>
  </si>
  <si>
    <t>viz D.1.2 - statika - výkaz oceli</t>
  </si>
  <si>
    <t>23,10</t>
  </si>
  <si>
    <t>789421533</t>
  </si>
  <si>
    <t>Žárové stříkání ocelových konstrukcí slitinou zinacor ZnAl, tloušťky 100 μm, třídy III</t>
  </si>
  <si>
    <t>-1153444165</t>
  </si>
  <si>
    <t>https://podminky.urs.cz/item/CS_URS_2024_01/789421533</t>
  </si>
  <si>
    <t>012103000</t>
  </si>
  <si>
    <t>Geodetické práce před výstavbou</t>
  </si>
  <si>
    <t>-381417749</t>
  </si>
  <si>
    <t>https://podminky.urs.cz/item/CS_URS_2024_01/012103000</t>
  </si>
  <si>
    <t>Poznámka k položce:_x000D_
- VYTÝČENÍ INŽENÝRSKÝCH SÍTÍ</t>
  </si>
  <si>
    <t>v.č. C.3 - dle legendy sítí</t>
  </si>
  <si>
    <t>-1627836368</t>
  </si>
  <si>
    <t>-243587462</t>
  </si>
  <si>
    <t>JV - po stávající terénní schodiště</t>
  </si>
  <si>
    <t>(28,0+2,5)</t>
  </si>
  <si>
    <t>SZ - v průjezdu + od opěrné zdi po JZ nároží</t>
  </si>
  <si>
    <t>(4,0+27,0+2,5+2,5+4,0)</t>
  </si>
  <si>
    <t>-892082717</t>
  </si>
  <si>
    <t>(28,0*2,5)</t>
  </si>
  <si>
    <t>SZ - od opěrné zdi po JZ nároží</t>
  </si>
  <si>
    <t>(27,0+4,0)*2,5</t>
  </si>
  <si>
    <t>-116684016</t>
  </si>
  <si>
    <t>075002000</t>
  </si>
  <si>
    <t>Ochranná pásma</t>
  </si>
  <si>
    <t>215653875</t>
  </si>
  <si>
    <t>https://podminky.urs.cz/item/CS_URS_2024_01/075002000</t>
  </si>
  <si>
    <t>Poznámka k položce:_x000D_
- VČ. PROVEDENÍ OPATŘENÍ VYPLÝVAJÍCÍCH Z VYJÁDŘENÍ SPRÁVCŮ SÍTÍ</t>
  </si>
  <si>
    <t>v.č. C.3 - dle legendy sítí - dotčená pásma</t>
  </si>
  <si>
    <t>013294000</t>
  </si>
  <si>
    <t>Ostatní dokumentace</t>
  </si>
  <si>
    <t>-474787380</t>
  </si>
  <si>
    <t>https://podminky.urs.cz/item/CS_URS_2024_01/013294000</t>
  </si>
  <si>
    <t>Poznámka k položce:_x000D_
- dílenská dokumentace pro nákladové rampy</t>
  </si>
  <si>
    <t>SO 05 - TZB - zdravotně technické instalace, vytápění, elektroinstalace, vzduchotechnika</t>
  </si>
  <si>
    <t>Soupis:</t>
  </si>
  <si>
    <t>D.1.4.4_A - Elektroinstalace - vnější práce</t>
  </si>
  <si>
    <t xml:space="preserve">      D01 - Montáže</t>
  </si>
  <si>
    <t xml:space="preserve">      D02 - Demontáže</t>
  </si>
  <si>
    <t xml:space="preserve">      D03 - Materiál</t>
  </si>
  <si>
    <t xml:space="preserve">        D03_1 - Osvětlení</t>
  </si>
  <si>
    <t xml:space="preserve">        D03_2 - Rozvadeč</t>
  </si>
  <si>
    <t xml:space="preserve">      D04 - Dodávky zařízení (specifikace)</t>
  </si>
  <si>
    <t xml:space="preserve">    VRN9 - Ostatní náklady</t>
  </si>
  <si>
    <t>D01</t>
  </si>
  <si>
    <t>Montáže</t>
  </si>
  <si>
    <t>74190000</t>
  </si>
  <si>
    <t>Posun stávajícího elektroměrového rozváděče RE pro MaR (výsek kapsy, osazení, přepojení kabelů, příp. prodloužení kabelů</t>
  </si>
  <si>
    <t>-2142604289</t>
  </si>
  <si>
    <t>Pol34</t>
  </si>
  <si>
    <t>Tahání kabelu CYKY do pr. 6mm pod omítku</t>
  </si>
  <si>
    <t>Pol35</t>
  </si>
  <si>
    <t>Výsek drážky 30x30mm pro kabel CYKY</t>
  </si>
  <si>
    <t>Pol36</t>
  </si>
  <si>
    <t>Napojení rováděče HV/RV - pouze napojení, rozváděče je dodávkou dodavatele výtahu</t>
  </si>
  <si>
    <t>ks</t>
  </si>
  <si>
    <t>Pol37</t>
  </si>
  <si>
    <t>Montáž lineárního svítidla do délky 1200mm</t>
  </si>
  <si>
    <t>Pol38</t>
  </si>
  <si>
    <t>Montáž kruhového svítidla</t>
  </si>
  <si>
    <t>Pol39</t>
  </si>
  <si>
    <t>Zednické práce - opravy kabel. drážek (30x30mm)</t>
  </si>
  <si>
    <t>D02</t>
  </si>
  <si>
    <t>Demontáže</t>
  </si>
  <si>
    <t>Pol40</t>
  </si>
  <si>
    <t>Demontáž stávající venkovní elektroinstace v řešených částech</t>
  </si>
  <si>
    <t>D03</t>
  </si>
  <si>
    <t>Materiál</t>
  </si>
  <si>
    <t>D03_1</t>
  </si>
  <si>
    <t>Osvětlení</t>
  </si>
  <si>
    <t>Pol41</t>
  </si>
  <si>
    <t>Přísazené lineární LED svítidlo, kovové, 31W, 3800lm, 4000K, IP54, l=1200mm</t>
  </si>
  <si>
    <t>04</t>
  </si>
  <si>
    <t>Přisazené kruhové LED svítidlo  IP44, 27W, 2700lm, pr. 375mm</t>
  </si>
  <si>
    <t>Pol42</t>
  </si>
  <si>
    <t>CYKY-J 3x1,5</t>
  </si>
  <si>
    <t>Pol43</t>
  </si>
  <si>
    <t>Spotřební materiál</t>
  </si>
  <si>
    <t>D03_2</t>
  </si>
  <si>
    <t>Rozvadeč</t>
  </si>
  <si>
    <t>Pol44</t>
  </si>
  <si>
    <t>CYKY-J 5x6</t>
  </si>
  <si>
    <t>Pol45</t>
  </si>
  <si>
    <t>mat</t>
  </si>
  <si>
    <t>Posun stávajícího elektroměrového rozváděče RE pro MaR (materiál)</t>
  </si>
  <si>
    <t>-2091381218</t>
  </si>
  <si>
    <t>D04</t>
  </si>
  <si>
    <t>Dodávky zařízení (specifikace)</t>
  </si>
  <si>
    <t>Pol46</t>
  </si>
  <si>
    <t>Celková koordinace a plánování</t>
  </si>
  <si>
    <t>clk</t>
  </si>
  <si>
    <t>Pol47</t>
  </si>
  <si>
    <t>Zednická materiál pro opravu drážek</t>
  </si>
  <si>
    <t>Pol48</t>
  </si>
  <si>
    <t>Dokumentace skutečného provedení</t>
  </si>
  <si>
    <t>Pol49</t>
  </si>
  <si>
    <t>Likvidace odpadu</t>
  </si>
  <si>
    <t>Pol50</t>
  </si>
  <si>
    <t>Přesun a doprava materiálu</t>
  </si>
  <si>
    <t>Pol51</t>
  </si>
  <si>
    <t>Výchozí revize elektroinstalace</t>
  </si>
  <si>
    <t>VRN9</t>
  </si>
  <si>
    <t>Ostatní náklady</t>
  </si>
  <si>
    <t>090001000</t>
  </si>
  <si>
    <t>Ostatní náklady - podružný montážní materiál</t>
  </si>
  <si>
    <t>300766769</t>
  </si>
  <si>
    <t>https://podminky.urs.cz/item/CS_URS_2024_01/090001000</t>
  </si>
  <si>
    <t>SEZNAM FIGUR</t>
  </si>
  <si>
    <t>Výměra</t>
  </si>
  <si>
    <t xml:space="preserve"> SO 01</t>
  </si>
  <si>
    <t>Použití figury:</t>
  </si>
  <si>
    <t>Montáž profilů kontaktního zateplení lepených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</si>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</sst>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3" xfId="0" applyNumberFormat="1" applyFont="1" applyBorder="1"/>
    <xf numFmtId="166" fontId="35" fillId="0" borderId="14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42" fillId="0" borderId="0" xfId="0" applyFont="1" applyAlignment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3" fillId="0" borderId="4" xfId="0" applyFont="1" applyBorder="1"/>
    <xf numFmtId="0" fontId="13" fillId="0" borderId="0" xfId="0" applyFont="1" applyAlignment="1">
      <alignment horizontal="left"/>
    </xf>
    <xf numFmtId="0" fontId="13" fillId="0" borderId="0" xfId="0" applyFont="1" applyProtection="1">
      <protection locked="0"/>
    </xf>
    <xf numFmtId="4" fontId="13" fillId="0" borderId="0" xfId="0" applyNumberFormat="1" applyFont="1"/>
    <xf numFmtId="0" fontId="13" fillId="0" borderId="15" xfId="0" applyFont="1" applyBorder="1"/>
    <xf numFmtId="166" fontId="13" fillId="0" borderId="0" xfId="0" applyNumberFormat="1" applyFont="1"/>
    <xf numFmtId="166" fontId="13" fillId="0" borderId="16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>
      <alignment horizontal="left" vertical="center"/>
    </xf>
    <xf numFmtId="0" fontId="54" fillId="0" borderId="1" xfId="0" applyFont="1" applyBorder="1" applyAlignment="1">
      <alignment vertical="top"/>
    </xf>
    <xf numFmtId="0" fontId="54" fillId="0" borderId="1" xfId="0" applyFont="1" applyBorder="1" applyAlignment="1">
      <alignment horizontal="left" vertical="center"/>
    </xf>
    <xf numFmtId="0" fontId="54" fillId="0" borderId="1" xfId="0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left" vertical="center"/>
    </xf>
    <xf numFmtId="0" fontId="5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7" fillId="0" borderId="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wrapText="1"/>
    </xf>
    <xf numFmtId="0" fontId="45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/>
    </xf>
    <xf numFmtId="0" fontId="46" fillId="0" borderId="29" xfId="0" applyFont="1" applyBorder="1" applyAlignment="1">
      <alignment horizontal="left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721173737" TargetMode="External"/><Relationship Id="rId21" Type="http://schemas.openxmlformats.org/officeDocument/2006/relationships/hyperlink" Target="https://podminky.urs.cz/item/CS_URS_2024_01/621142001" TargetMode="External"/><Relationship Id="rId42" Type="http://schemas.openxmlformats.org/officeDocument/2006/relationships/hyperlink" Target="https://podminky.urs.cz/item/CS_URS_2024_01/629135102" TargetMode="External"/><Relationship Id="rId63" Type="http://schemas.openxmlformats.org/officeDocument/2006/relationships/hyperlink" Target="https://podminky.urs.cz/item/CS_URS_2024_01/949101112" TargetMode="External"/><Relationship Id="rId84" Type="http://schemas.openxmlformats.org/officeDocument/2006/relationships/hyperlink" Target="https://podminky.urs.cz/item/CS_URS_2024_01/985112121" TargetMode="External"/><Relationship Id="rId138" Type="http://schemas.openxmlformats.org/officeDocument/2006/relationships/hyperlink" Target="https://podminky.urs.cz/item/CS_URS_2024_01/764004861" TargetMode="External"/><Relationship Id="rId159" Type="http://schemas.openxmlformats.org/officeDocument/2006/relationships/hyperlink" Target="https://podminky.urs.cz/item/CS_URS_2024_01/766622132" TargetMode="External"/><Relationship Id="rId170" Type="http://schemas.openxmlformats.org/officeDocument/2006/relationships/hyperlink" Target="https://podminky.urs.cz/item/CS_URS_2024_01/767834112" TargetMode="External"/><Relationship Id="rId191" Type="http://schemas.openxmlformats.org/officeDocument/2006/relationships/hyperlink" Target="https://podminky.urs.cz/item/CS_URS_2024_01/998771121" TargetMode="External"/><Relationship Id="rId205" Type="http://schemas.openxmlformats.org/officeDocument/2006/relationships/hyperlink" Target="https://podminky.urs.cz/item/CS_URS_2024_01/784181111" TargetMode="External"/><Relationship Id="rId107" Type="http://schemas.openxmlformats.org/officeDocument/2006/relationships/hyperlink" Target="https://podminky.urs.cz/item/CS_URS_2024_01/712363406" TargetMode="External"/><Relationship Id="rId11" Type="http://schemas.openxmlformats.org/officeDocument/2006/relationships/hyperlink" Target="https://podminky.urs.cz/item/CS_URS_2024_01/612142001" TargetMode="External"/><Relationship Id="rId32" Type="http://schemas.openxmlformats.org/officeDocument/2006/relationships/hyperlink" Target="https://podminky.urs.cz/item/CS_URS_2024_01/622211011" TargetMode="External"/><Relationship Id="rId53" Type="http://schemas.openxmlformats.org/officeDocument/2006/relationships/hyperlink" Target="https://podminky.urs.cz/item/CS_URS_2024_01/634113115" TargetMode="External"/><Relationship Id="rId74" Type="http://schemas.openxmlformats.org/officeDocument/2006/relationships/hyperlink" Target="https://podminky.urs.cz/item/CS_URS_2024_01/971033541" TargetMode="External"/><Relationship Id="rId128" Type="http://schemas.openxmlformats.org/officeDocument/2006/relationships/hyperlink" Target="https://podminky.urs.cz/item/CS_URS_2024_01/764001821" TargetMode="External"/><Relationship Id="rId149" Type="http://schemas.openxmlformats.org/officeDocument/2006/relationships/hyperlink" Target="https://podminky.urs.cz/item/CS_URS_2024_01/764218625" TargetMode="External"/><Relationship Id="rId5" Type="http://schemas.openxmlformats.org/officeDocument/2006/relationships/hyperlink" Target="https://podminky.urs.cz/item/CS_URS_2024_01/319201321" TargetMode="External"/><Relationship Id="rId95" Type="http://schemas.openxmlformats.org/officeDocument/2006/relationships/hyperlink" Target="https://podminky.urs.cz/item/CS_URS_2024_01/985323111" TargetMode="External"/><Relationship Id="rId160" Type="http://schemas.openxmlformats.org/officeDocument/2006/relationships/hyperlink" Target="https://podminky.urs.cz/item/CS_URS_2024_01/766660411" TargetMode="External"/><Relationship Id="rId181" Type="http://schemas.openxmlformats.org/officeDocument/2006/relationships/hyperlink" Target="https://podminky.urs.cz/item/CS_URS_2024_01/771574223" TargetMode="External"/><Relationship Id="rId216" Type="http://schemas.openxmlformats.org/officeDocument/2006/relationships/hyperlink" Target="https://podminky.urs.cz/item/CS_URS_2024_01/HZS2491" TargetMode="External"/><Relationship Id="rId22" Type="http://schemas.openxmlformats.org/officeDocument/2006/relationships/hyperlink" Target="https://podminky.urs.cz/item/CS_URS_2024_01/621151031" TargetMode="External"/><Relationship Id="rId43" Type="http://schemas.openxmlformats.org/officeDocument/2006/relationships/hyperlink" Target="https://podminky.urs.cz/item/CS_URS_2024_01/629991012" TargetMode="External"/><Relationship Id="rId64" Type="http://schemas.openxmlformats.org/officeDocument/2006/relationships/hyperlink" Target="https://podminky.urs.cz/item/CS_URS_2024_01/952901111" TargetMode="External"/><Relationship Id="rId118" Type="http://schemas.openxmlformats.org/officeDocument/2006/relationships/hyperlink" Target="https://podminky.urs.cz/item/CS_URS_2024_01/721210823" TargetMode="External"/><Relationship Id="rId139" Type="http://schemas.openxmlformats.org/officeDocument/2006/relationships/hyperlink" Target="https://podminky.urs.cz/item/CS_URS_2024_01/764004863" TargetMode="External"/><Relationship Id="rId85" Type="http://schemas.openxmlformats.org/officeDocument/2006/relationships/hyperlink" Target="https://podminky.urs.cz/item/CS_URS_2024_01/985112131" TargetMode="External"/><Relationship Id="rId150" Type="http://schemas.openxmlformats.org/officeDocument/2006/relationships/hyperlink" Target="https://podminky.urs.cz/item/CS_URS_2024_01/764311614" TargetMode="External"/><Relationship Id="rId171" Type="http://schemas.openxmlformats.org/officeDocument/2006/relationships/hyperlink" Target="https://podminky.urs.cz/item/CS_URS_2024_01/767995112" TargetMode="External"/><Relationship Id="rId192" Type="http://schemas.openxmlformats.org/officeDocument/2006/relationships/hyperlink" Target="https://podminky.urs.cz/item/CS_URS_2024_01/781121011" TargetMode="External"/><Relationship Id="rId206" Type="http://schemas.openxmlformats.org/officeDocument/2006/relationships/hyperlink" Target="https://podminky.urs.cz/item/CS_URS_2024_01/784191001" TargetMode="External"/><Relationship Id="rId12" Type="http://schemas.openxmlformats.org/officeDocument/2006/relationships/hyperlink" Target="https://podminky.urs.cz/item/CS_URS_2024_01/612325101" TargetMode="External"/><Relationship Id="rId33" Type="http://schemas.openxmlformats.org/officeDocument/2006/relationships/hyperlink" Target="https://podminky.urs.cz/item/CS_URS_2024_01/622211031" TargetMode="External"/><Relationship Id="rId108" Type="http://schemas.openxmlformats.org/officeDocument/2006/relationships/hyperlink" Target="https://podminky.urs.cz/item/CS_URS_2024_01/712363672" TargetMode="External"/><Relationship Id="rId129" Type="http://schemas.openxmlformats.org/officeDocument/2006/relationships/hyperlink" Target="https://podminky.urs.cz/item/CS_URS_2024_01/764001911" TargetMode="External"/><Relationship Id="rId54" Type="http://schemas.openxmlformats.org/officeDocument/2006/relationships/hyperlink" Target="https://podminky.urs.cz/item/CS_URS_2024_01/644941111" TargetMode="External"/><Relationship Id="rId75" Type="http://schemas.openxmlformats.org/officeDocument/2006/relationships/hyperlink" Target="https://podminky.urs.cz/item/CS_URS_2024_01/973031324" TargetMode="External"/><Relationship Id="rId96" Type="http://schemas.openxmlformats.org/officeDocument/2006/relationships/hyperlink" Target="https://podminky.urs.cz/item/CS_URS_2024_01/985443113" TargetMode="External"/><Relationship Id="rId140" Type="http://schemas.openxmlformats.org/officeDocument/2006/relationships/hyperlink" Target="https://podminky.urs.cz/item/CS_URS_2024_01/764011623" TargetMode="External"/><Relationship Id="rId161" Type="http://schemas.openxmlformats.org/officeDocument/2006/relationships/hyperlink" Target="https://podminky.urs.cz/item/CS_URS_2024_01/766660451" TargetMode="External"/><Relationship Id="rId182" Type="http://schemas.openxmlformats.org/officeDocument/2006/relationships/hyperlink" Target="https://podminky.urs.cz/item/CS_URS_2024_01/771591115" TargetMode="External"/><Relationship Id="rId217" Type="http://schemas.openxmlformats.org/officeDocument/2006/relationships/hyperlink" Target="https://podminky.urs.cz/item/CS_URS_2024_01/011214000" TargetMode="External"/><Relationship Id="rId6" Type="http://schemas.openxmlformats.org/officeDocument/2006/relationships/hyperlink" Target="https://podminky.urs.cz/item/CS_URS_2024_01/340001001" TargetMode="External"/><Relationship Id="rId23" Type="http://schemas.openxmlformats.org/officeDocument/2006/relationships/hyperlink" Target="https://podminky.urs.cz/item/CS_URS_2024_01/621221001" TargetMode="External"/><Relationship Id="rId119" Type="http://schemas.openxmlformats.org/officeDocument/2006/relationships/hyperlink" Target="https://podminky.urs.cz/item/CS_URS_2024_01/721233113" TargetMode="External"/><Relationship Id="rId44" Type="http://schemas.openxmlformats.org/officeDocument/2006/relationships/hyperlink" Target="https://podminky.urs.cz/item/CS_URS_2024_01/629995101" TargetMode="External"/><Relationship Id="rId65" Type="http://schemas.openxmlformats.org/officeDocument/2006/relationships/hyperlink" Target="https://podminky.urs.cz/item/CS_URS_2024_01/952902121" TargetMode="External"/><Relationship Id="rId86" Type="http://schemas.openxmlformats.org/officeDocument/2006/relationships/hyperlink" Target="https://podminky.urs.cz/item/CS_URS_2024_01/985131111" TargetMode="External"/><Relationship Id="rId130" Type="http://schemas.openxmlformats.org/officeDocument/2006/relationships/hyperlink" Target="https://podminky.urs.cz/item/CS_URS_2024_01/764002801" TargetMode="External"/><Relationship Id="rId151" Type="http://schemas.openxmlformats.org/officeDocument/2006/relationships/hyperlink" Target="https://podminky.urs.cz/item/CS_URS_2024_01/764501103" TargetMode="External"/><Relationship Id="rId172" Type="http://schemas.openxmlformats.org/officeDocument/2006/relationships/hyperlink" Target="https://podminky.urs.cz/item/CS_URS_2024_01/767995114" TargetMode="External"/><Relationship Id="rId193" Type="http://schemas.openxmlformats.org/officeDocument/2006/relationships/hyperlink" Target="https://podminky.urs.cz/item/CS_URS_2024_01/781734111" TargetMode="External"/><Relationship Id="rId207" Type="http://schemas.openxmlformats.org/officeDocument/2006/relationships/hyperlink" Target="https://podminky.urs.cz/item/CS_URS_2024_01/784191005" TargetMode="External"/><Relationship Id="rId13" Type="http://schemas.openxmlformats.org/officeDocument/2006/relationships/hyperlink" Target="https://podminky.urs.cz/item/CS_URS_2024_01/612341121" TargetMode="External"/><Relationship Id="rId109" Type="http://schemas.openxmlformats.org/officeDocument/2006/relationships/hyperlink" Target="https://podminky.urs.cz/item/CS_URS_2024_01/712363673" TargetMode="External"/><Relationship Id="rId34" Type="http://schemas.openxmlformats.org/officeDocument/2006/relationships/hyperlink" Target="https://podminky.urs.cz/item/CS_URS_2024_01/622212001" TargetMode="External"/><Relationship Id="rId55" Type="http://schemas.openxmlformats.org/officeDocument/2006/relationships/hyperlink" Target="https://podminky.urs.cz/item/CS_URS_2024_01/644941121" TargetMode="External"/><Relationship Id="rId76" Type="http://schemas.openxmlformats.org/officeDocument/2006/relationships/hyperlink" Target="https://podminky.urs.cz/item/CS_URS_2024_01/974031664" TargetMode="External"/><Relationship Id="rId97" Type="http://schemas.openxmlformats.org/officeDocument/2006/relationships/hyperlink" Target="https://podminky.urs.cz/item/CS_URS_2024_01/997002611" TargetMode="External"/><Relationship Id="rId120" Type="http://schemas.openxmlformats.org/officeDocument/2006/relationships/hyperlink" Target="https://podminky.urs.cz/item/CS_URS_2024_01/751398024" TargetMode="External"/><Relationship Id="rId141" Type="http://schemas.openxmlformats.org/officeDocument/2006/relationships/hyperlink" Target="https://podminky.urs.cz/item/CS_URS_2024_01/764042419" TargetMode="External"/><Relationship Id="rId7" Type="http://schemas.openxmlformats.org/officeDocument/2006/relationships/hyperlink" Target="https://podminky.urs.cz/item/CS_URS_2024_01/342291112" TargetMode="External"/><Relationship Id="rId162" Type="http://schemas.openxmlformats.org/officeDocument/2006/relationships/hyperlink" Target="https://podminky.urs.cz/item/CS_URS_2024_01/766691812" TargetMode="External"/><Relationship Id="rId183" Type="http://schemas.openxmlformats.org/officeDocument/2006/relationships/hyperlink" Target="https://podminky.urs.cz/item/CS_URS_2024_01/771591121" TargetMode="External"/><Relationship Id="rId218" Type="http://schemas.openxmlformats.org/officeDocument/2006/relationships/hyperlink" Target="https://podminky.urs.cz/item/CS_URS_2024_01/030001000" TargetMode="External"/><Relationship Id="rId24" Type="http://schemas.openxmlformats.org/officeDocument/2006/relationships/hyperlink" Target="https://podminky.urs.cz/item/CS_URS_2024_01/621221011" TargetMode="External"/><Relationship Id="rId45" Type="http://schemas.openxmlformats.org/officeDocument/2006/relationships/hyperlink" Target="https://podminky.urs.cz/item/CS_URS_2024_01/629999022" TargetMode="External"/><Relationship Id="rId66" Type="http://schemas.openxmlformats.org/officeDocument/2006/relationships/hyperlink" Target="https://podminky.urs.cz/item/CS_URS_2024_01/952902501" TargetMode="External"/><Relationship Id="rId87" Type="http://schemas.openxmlformats.org/officeDocument/2006/relationships/hyperlink" Target="https://podminky.urs.cz/item/CS_URS_2024_01/985131311" TargetMode="External"/><Relationship Id="rId110" Type="http://schemas.openxmlformats.org/officeDocument/2006/relationships/hyperlink" Target="https://podminky.urs.cz/item/CS_URS_2024_01/712363681" TargetMode="External"/><Relationship Id="rId131" Type="http://schemas.openxmlformats.org/officeDocument/2006/relationships/hyperlink" Target="https://podminky.urs.cz/item/CS_URS_2024_01/764002812" TargetMode="External"/><Relationship Id="rId152" Type="http://schemas.openxmlformats.org/officeDocument/2006/relationships/hyperlink" Target="https://podminky.urs.cz/item/CS_URS_2024_01/764508131" TargetMode="External"/><Relationship Id="rId173" Type="http://schemas.openxmlformats.org/officeDocument/2006/relationships/hyperlink" Target="https://podminky.urs.cz/item/CS_URS_2024_01/998767312" TargetMode="External"/><Relationship Id="rId194" Type="http://schemas.openxmlformats.org/officeDocument/2006/relationships/hyperlink" Target="https://podminky.urs.cz/item/CS_URS_2024_01/781739191" TargetMode="External"/><Relationship Id="rId208" Type="http://schemas.openxmlformats.org/officeDocument/2006/relationships/hyperlink" Target="https://podminky.urs.cz/item/CS_URS_2024_01/784321031" TargetMode="External"/><Relationship Id="rId14" Type="http://schemas.openxmlformats.org/officeDocument/2006/relationships/hyperlink" Target="https://podminky.urs.cz/item/CS_URS_2024_01/612345301" TargetMode="External"/><Relationship Id="rId35" Type="http://schemas.openxmlformats.org/officeDocument/2006/relationships/hyperlink" Target="https://podminky.urs.cz/item/CS_URS_2024_01/622251101" TargetMode="External"/><Relationship Id="rId56" Type="http://schemas.openxmlformats.org/officeDocument/2006/relationships/hyperlink" Target="https://podminky.urs.cz/item/CS_URS_2024_01/941211111" TargetMode="External"/><Relationship Id="rId77" Type="http://schemas.openxmlformats.org/officeDocument/2006/relationships/hyperlink" Target="https://podminky.urs.cz/item/CS_URS_2024_01/976082141" TargetMode="External"/><Relationship Id="rId100" Type="http://schemas.openxmlformats.org/officeDocument/2006/relationships/hyperlink" Target="https://podminky.urs.cz/item/CS_URS_2024_01/997013509" TargetMode="External"/><Relationship Id="rId8" Type="http://schemas.openxmlformats.org/officeDocument/2006/relationships/hyperlink" Target="https://podminky.urs.cz/item/CS_URS_2024_01/342291131" TargetMode="External"/><Relationship Id="rId51" Type="http://schemas.openxmlformats.org/officeDocument/2006/relationships/hyperlink" Target="https://podminky.urs.cz/item/CS_URS_2024_01/632452519" TargetMode="External"/><Relationship Id="rId72" Type="http://schemas.openxmlformats.org/officeDocument/2006/relationships/hyperlink" Target="https://podminky.urs.cz/item/CS_URS_2024_01/968082018" TargetMode="External"/><Relationship Id="rId93" Type="http://schemas.openxmlformats.org/officeDocument/2006/relationships/hyperlink" Target="https://podminky.urs.cz/item/CS_URS_2024_01/985321111" TargetMode="External"/><Relationship Id="rId98" Type="http://schemas.openxmlformats.org/officeDocument/2006/relationships/hyperlink" Target="https://podminky.urs.cz/item/CS_URS_2024_01/997013211" TargetMode="External"/><Relationship Id="rId121" Type="http://schemas.openxmlformats.org/officeDocument/2006/relationships/hyperlink" Target="https://podminky.urs.cz/item/CS_URS_2024_01/751398821" TargetMode="External"/><Relationship Id="rId142" Type="http://schemas.openxmlformats.org/officeDocument/2006/relationships/hyperlink" Target="https://podminky.urs.cz/item/CS_URS_2024_01/764111641" TargetMode="External"/><Relationship Id="rId163" Type="http://schemas.openxmlformats.org/officeDocument/2006/relationships/hyperlink" Target="https://podminky.urs.cz/item/CS_URS_2024_01/766629215" TargetMode="External"/><Relationship Id="rId184" Type="http://schemas.openxmlformats.org/officeDocument/2006/relationships/hyperlink" Target="https://podminky.urs.cz/item/CS_URS_2024_01/771591184" TargetMode="External"/><Relationship Id="rId189" Type="http://schemas.openxmlformats.org/officeDocument/2006/relationships/hyperlink" Target="https://podminky.urs.cz/item/CS_URS_2024_01/771591264" TargetMode="External"/><Relationship Id="rId219" Type="http://schemas.openxmlformats.org/officeDocument/2006/relationships/hyperlink" Target="https://podminky.urs.cz/item/CS_URS_2024_01/034103000" TargetMode="External"/><Relationship Id="rId3" Type="http://schemas.openxmlformats.org/officeDocument/2006/relationships/hyperlink" Target="https://podminky.urs.cz/item/CS_URS_2024_01/310271075" TargetMode="External"/><Relationship Id="rId214" Type="http://schemas.openxmlformats.org/officeDocument/2006/relationships/hyperlink" Target="https://podminky.urs.cz/item/CS_URS_2024_01/HZS1311" TargetMode="External"/><Relationship Id="rId25" Type="http://schemas.openxmlformats.org/officeDocument/2006/relationships/hyperlink" Target="https://podminky.urs.cz/item/CS_URS_2024_01/621221021" TargetMode="External"/><Relationship Id="rId46" Type="http://schemas.openxmlformats.org/officeDocument/2006/relationships/hyperlink" Target="https://podminky.urs.cz/item/CS_URS_2024_01/629999030" TargetMode="External"/><Relationship Id="rId67" Type="http://schemas.openxmlformats.org/officeDocument/2006/relationships/hyperlink" Target="https://podminky.urs.cz/item/CS_URS_2024_01/953321113" TargetMode="External"/><Relationship Id="rId116" Type="http://schemas.openxmlformats.org/officeDocument/2006/relationships/hyperlink" Target="https://podminky.urs.cz/item/CS_URS_2024_01/721171916" TargetMode="External"/><Relationship Id="rId137" Type="http://schemas.openxmlformats.org/officeDocument/2006/relationships/hyperlink" Target="https://podminky.urs.cz/item/CS_URS_2024_01/764004803" TargetMode="External"/><Relationship Id="rId158" Type="http://schemas.openxmlformats.org/officeDocument/2006/relationships/hyperlink" Target="https://podminky.urs.cz/item/CS_URS_2024_01/998764122" TargetMode="External"/><Relationship Id="rId20" Type="http://schemas.openxmlformats.org/officeDocument/2006/relationships/hyperlink" Target="https://podminky.urs.cz/item/CS_URS_2024_01/621131121" TargetMode="External"/><Relationship Id="rId41" Type="http://schemas.openxmlformats.org/officeDocument/2006/relationships/hyperlink" Target="https://podminky.urs.cz/item/CS_URS_2024_01/629135101" TargetMode="External"/><Relationship Id="rId62" Type="http://schemas.openxmlformats.org/officeDocument/2006/relationships/hyperlink" Target="https://podminky.urs.cz/item/CS_URS_2024_01/949101111" TargetMode="External"/><Relationship Id="rId83" Type="http://schemas.openxmlformats.org/officeDocument/2006/relationships/hyperlink" Target="https://podminky.urs.cz/item/CS_URS_2024_01/978071261" TargetMode="External"/><Relationship Id="rId88" Type="http://schemas.openxmlformats.org/officeDocument/2006/relationships/hyperlink" Target="https://podminky.urs.cz/item/CS_URS_2024_01/985132111" TargetMode="External"/><Relationship Id="rId111" Type="http://schemas.openxmlformats.org/officeDocument/2006/relationships/hyperlink" Target="https://podminky.urs.cz/item/CS_URS_2024_01/712391171" TargetMode="External"/><Relationship Id="rId132" Type="http://schemas.openxmlformats.org/officeDocument/2006/relationships/hyperlink" Target="https://podminky.urs.cz/item/CS_URS_2024_01/764002841" TargetMode="External"/><Relationship Id="rId153" Type="http://schemas.openxmlformats.org/officeDocument/2006/relationships/hyperlink" Target="https://podminky.urs.cz/item/CS_URS_2024_01/764508132" TargetMode="External"/><Relationship Id="rId174" Type="http://schemas.openxmlformats.org/officeDocument/2006/relationships/hyperlink" Target="https://podminky.urs.cz/item/CS_URS_2024_01/771121011" TargetMode="External"/><Relationship Id="rId179" Type="http://schemas.openxmlformats.org/officeDocument/2006/relationships/hyperlink" Target="https://podminky.urs.cz/item/CS_URS_2024_01/771474114" TargetMode="External"/><Relationship Id="rId195" Type="http://schemas.openxmlformats.org/officeDocument/2006/relationships/hyperlink" Target="https://podminky.urs.cz/item/CS_URS_2024_01/998781121" TargetMode="External"/><Relationship Id="rId209" Type="http://schemas.openxmlformats.org/officeDocument/2006/relationships/hyperlink" Target="https://podminky.urs.cz/item/CS_URS_2024_01/787600831" TargetMode="External"/><Relationship Id="rId190" Type="http://schemas.openxmlformats.org/officeDocument/2006/relationships/hyperlink" Target="https://podminky.urs.cz/item/CS_URS_2024_01/771591266" TargetMode="External"/><Relationship Id="rId204" Type="http://schemas.openxmlformats.org/officeDocument/2006/relationships/hyperlink" Target="https://podminky.urs.cz/item/CS_URS_2024_01/784171121" TargetMode="External"/><Relationship Id="rId220" Type="http://schemas.openxmlformats.org/officeDocument/2006/relationships/hyperlink" Target="https://podminky.urs.cz/item/CS_URS_2024_01/039203000" TargetMode="External"/><Relationship Id="rId15" Type="http://schemas.openxmlformats.org/officeDocument/2006/relationships/hyperlink" Target="https://podminky.urs.cz/item/CS_URS_2024_01/619991001" TargetMode="External"/><Relationship Id="rId36" Type="http://schemas.openxmlformats.org/officeDocument/2006/relationships/hyperlink" Target="https://podminky.urs.cz/item/CS_URS_2024_01/622252001" TargetMode="External"/><Relationship Id="rId57" Type="http://schemas.openxmlformats.org/officeDocument/2006/relationships/hyperlink" Target="https://podminky.urs.cz/item/CS_URS_2024_01/941211211" TargetMode="External"/><Relationship Id="rId106" Type="http://schemas.openxmlformats.org/officeDocument/2006/relationships/hyperlink" Target="https://podminky.urs.cz/item/CS_URS_2024_01/712363005" TargetMode="External"/><Relationship Id="rId127" Type="http://schemas.openxmlformats.org/officeDocument/2006/relationships/hyperlink" Target="https://podminky.urs.cz/item/CS_URS_2024_01/998763511" TargetMode="External"/><Relationship Id="rId10" Type="http://schemas.openxmlformats.org/officeDocument/2006/relationships/hyperlink" Target="https://podminky.urs.cz/item/CS_URS_2024_01/612131121" TargetMode="External"/><Relationship Id="rId31" Type="http://schemas.openxmlformats.org/officeDocument/2006/relationships/hyperlink" Target="https://podminky.urs.cz/item/CS_URS_2024_01/622151031" TargetMode="External"/><Relationship Id="rId52" Type="http://schemas.openxmlformats.org/officeDocument/2006/relationships/hyperlink" Target="https://podminky.urs.cz/item/CS_URS_2024_01/634112113" TargetMode="External"/><Relationship Id="rId73" Type="http://schemas.openxmlformats.org/officeDocument/2006/relationships/hyperlink" Target="https://podminky.urs.cz/item/CS_URS_2024_01/968082022" TargetMode="External"/><Relationship Id="rId78" Type="http://schemas.openxmlformats.org/officeDocument/2006/relationships/hyperlink" Target="https://podminky.urs.cz/item/CS_URS_2024_01/977211112" TargetMode="External"/><Relationship Id="rId94" Type="http://schemas.openxmlformats.org/officeDocument/2006/relationships/hyperlink" Target="https://podminky.urs.cz/item/CS_URS_2024_01/985321112" TargetMode="External"/><Relationship Id="rId99" Type="http://schemas.openxmlformats.org/officeDocument/2006/relationships/hyperlink" Target="https://podminky.urs.cz/item/CS_URS_2024_01/997013501" TargetMode="External"/><Relationship Id="rId101" Type="http://schemas.openxmlformats.org/officeDocument/2006/relationships/hyperlink" Target="https://podminky.urs.cz/item/CS_URS_2024_01/997013609" TargetMode="External"/><Relationship Id="rId122" Type="http://schemas.openxmlformats.org/officeDocument/2006/relationships/hyperlink" Target="https://podminky.urs.cz/item/CS_URS_2024_01/751398822" TargetMode="External"/><Relationship Id="rId143" Type="http://schemas.openxmlformats.org/officeDocument/2006/relationships/hyperlink" Target="https://podminky.urs.cz/item/CS_URS_2024_01/764111691" TargetMode="External"/><Relationship Id="rId148" Type="http://schemas.openxmlformats.org/officeDocument/2006/relationships/hyperlink" Target="https://podminky.urs.cz/item/CS_URS_2024_01/764216644" TargetMode="External"/><Relationship Id="rId164" Type="http://schemas.openxmlformats.org/officeDocument/2006/relationships/hyperlink" Target="https://podminky.urs.cz/item/CS_URS_2024_01/766694126" TargetMode="External"/><Relationship Id="rId169" Type="http://schemas.openxmlformats.org/officeDocument/2006/relationships/hyperlink" Target="https://podminky.urs.cz/item/CS_URS_2024_01/767832801" TargetMode="External"/><Relationship Id="rId185" Type="http://schemas.openxmlformats.org/officeDocument/2006/relationships/hyperlink" Target="https://podminky.urs.cz/item/CS_URS_2024_01/771591211" TargetMode="External"/><Relationship Id="rId4" Type="http://schemas.openxmlformats.org/officeDocument/2006/relationships/hyperlink" Target="https://podminky.urs.cz/item/CS_URS_2024_01/311272231" TargetMode="External"/><Relationship Id="rId9" Type="http://schemas.openxmlformats.org/officeDocument/2006/relationships/hyperlink" Target="https://podminky.urs.cz/item/CS_URS_2024_01/611131121" TargetMode="External"/><Relationship Id="rId180" Type="http://schemas.openxmlformats.org/officeDocument/2006/relationships/hyperlink" Target="https://podminky.urs.cz/item/CS_URS_2024_01/771573810" TargetMode="External"/><Relationship Id="rId210" Type="http://schemas.openxmlformats.org/officeDocument/2006/relationships/hyperlink" Target="https://podminky.urs.cz/item/CS_URS_2024_01/787601841" TargetMode="External"/><Relationship Id="rId215" Type="http://schemas.openxmlformats.org/officeDocument/2006/relationships/hyperlink" Target="https://podminky.urs.cz/item/CS_URS_2024_01/HZS2221" TargetMode="External"/><Relationship Id="rId26" Type="http://schemas.openxmlformats.org/officeDocument/2006/relationships/hyperlink" Target="https://podminky.urs.cz/item/CS_URS_2024_01/621531022" TargetMode="External"/><Relationship Id="rId47" Type="http://schemas.openxmlformats.org/officeDocument/2006/relationships/hyperlink" Target="https://podminky.urs.cz/item/CS_URS_2024_01/629999032" TargetMode="External"/><Relationship Id="rId68" Type="http://schemas.openxmlformats.org/officeDocument/2006/relationships/hyperlink" Target="https://podminky.urs.cz/item/CS_URS_2024_01/962081141" TargetMode="External"/><Relationship Id="rId89" Type="http://schemas.openxmlformats.org/officeDocument/2006/relationships/hyperlink" Target="https://podminky.urs.cz/item/CS_URS_2024_01/985132311" TargetMode="External"/><Relationship Id="rId112" Type="http://schemas.openxmlformats.org/officeDocument/2006/relationships/hyperlink" Target="https://podminky.urs.cz/item/CS_URS_2024_01/713141131" TargetMode="External"/><Relationship Id="rId133" Type="http://schemas.openxmlformats.org/officeDocument/2006/relationships/hyperlink" Target="https://podminky.urs.cz/item/CS_URS_2024_01/764002851" TargetMode="External"/><Relationship Id="rId154" Type="http://schemas.openxmlformats.org/officeDocument/2006/relationships/hyperlink" Target="https://podminky.urs.cz/item/CS_URS_2024_01/764511601" TargetMode="External"/><Relationship Id="rId175" Type="http://schemas.openxmlformats.org/officeDocument/2006/relationships/hyperlink" Target="https://podminky.urs.cz/item/CS_URS_2024_01/771161011" TargetMode="External"/><Relationship Id="rId196" Type="http://schemas.openxmlformats.org/officeDocument/2006/relationships/hyperlink" Target="https://podminky.urs.cz/item/CS_URS_2024_01/783301303" TargetMode="External"/><Relationship Id="rId200" Type="http://schemas.openxmlformats.org/officeDocument/2006/relationships/hyperlink" Target="https://podminky.urs.cz/item/CS_URS_2024_01/783801203" TargetMode="External"/><Relationship Id="rId16" Type="http://schemas.openxmlformats.org/officeDocument/2006/relationships/hyperlink" Target="https://podminky.urs.cz/item/CS_URS_2024_01/619991021" TargetMode="External"/><Relationship Id="rId221" Type="http://schemas.openxmlformats.org/officeDocument/2006/relationships/hyperlink" Target="https://podminky.urs.cz/item/CS_URS_2024_01/065002000" TargetMode="External"/><Relationship Id="rId37" Type="http://schemas.openxmlformats.org/officeDocument/2006/relationships/hyperlink" Target="https://podminky.urs.cz/item/CS_URS_2024_01/622252002" TargetMode="External"/><Relationship Id="rId58" Type="http://schemas.openxmlformats.org/officeDocument/2006/relationships/hyperlink" Target="https://podminky.urs.cz/item/CS_URS_2024_01/941211811" TargetMode="External"/><Relationship Id="rId79" Type="http://schemas.openxmlformats.org/officeDocument/2006/relationships/hyperlink" Target="https://podminky.urs.cz/item/CS_URS_2024_01/978013191" TargetMode="External"/><Relationship Id="rId102" Type="http://schemas.openxmlformats.org/officeDocument/2006/relationships/hyperlink" Target="https://podminky.urs.cz/item/CS_URS_2024_01/997013631" TargetMode="External"/><Relationship Id="rId123" Type="http://schemas.openxmlformats.org/officeDocument/2006/relationships/hyperlink" Target="https://podminky.urs.cz/item/CS_URS_2024_01/998751311" TargetMode="External"/><Relationship Id="rId144" Type="http://schemas.openxmlformats.org/officeDocument/2006/relationships/hyperlink" Target="https://podminky.urs.cz/item/CS_URS_2024_01/764212633" TargetMode="External"/><Relationship Id="rId90" Type="http://schemas.openxmlformats.org/officeDocument/2006/relationships/hyperlink" Target="https://podminky.urs.cz/item/CS_URS_2024_01/985311211" TargetMode="External"/><Relationship Id="rId165" Type="http://schemas.openxmlformats.org/officeDocument/2006/relationships/hyperlink" Target="https://podminky.urs.cz/item/CS_URS_2024_01/998766121" TargetMode="External"/><Relationship Id="rId186" Type="http://schemas.openxmlformats.org/officeDocument/2006/relationships/hyperlink" Target="https://podminky.urs.cz/item/CS_URS_2024_01/771591232" TargetMode="External"/><Relationship Id="rId211" Type="http://schemas.openxmlformats.org/officeDocument/2006/relationships/hyperlink" Target="https://podminky.urs.cz/item/CS_URS_2024_01/210220101" TargetMode="External"/><Relationship Id="rId27" Type="http://schemas.openxmlformats.org/officeDocument/2006/relationships/hyperlink" Target="https://podminky.urs.cz/item/CS_URS_2024_01/622131121" TargetMode="External"/><Relationship Id="rId48" Type="http://schemas.openxmlformats.org/officeDocument/2006/relationships/hyperlink" Target="https://podminky.urs.cz/item/CS_URS_2024_01/631351101" TargetMode="External"/><Relationship Id="rId69" Type="http://schemas.openxmlformats.org/officeDocument/2006/relationships/hyperlink" Target="https://podminky.urs.cz/item/CS_URS_2024_01/965043341" TargetMode="External"/><Relationship Id="rId113" Type="http://schemas.openxmlformats.org/officeDocument/2006/relationships/hyperlink" Target="https://podminky.urs.cz/item/CS_URS_2024_01/713141331" TargetMode="External"/><Relationship Id="rId134" Type="http://schemas.openxmlformats.org/officeDocument/2006/relationships/hyperlink" Target="https://podminky.urs.cz/item/CS_URS_2024_01/764002861" TargetMode="External"/><Relationship Id="rId80" Type="http://schemas.openxmlformats.org/officeDocument/2006/relationships/hyperlink" Target="https://podminky.urs.cz/item/CS_URS_2024_01/978036121" TargetMode="External"/><Relationship Id="rId155" Type="http://schemas.openxmlformats.org/officeDocument/2006/relationships/hyperlink" Target="https://podminky.urs.cz/item/CS_URS_2024_01/764511621" TargetMode="External"/><Relationship Id="rId176" Type="http://schemas.openxmlformats.org/officeDocument/2006/relationships/hyperlink" Target="https://podminky.urs.cz/item/CS_URS_2024_01/771161012" TargetMode="External"/><Relationship Id="rId197" Type="http://schemas.openxmlformats.org/officeDocument/2006/relationships/hyperlink" Target="https://podminky.urs.cz/item/CS_URS_2024_01/783306801" TargetMode="External"/><Relationship Id="rId201" Type="http://schemas.openxmlformats.org/officeDocument/2006/relationships/hyperlink" Target="https://podminky.urs.cz/item/CS_URS_2024_01/783801403" TargetMode="External"/><Relationship Id="rId222" Type="http://schemas.openxmlformats.org/officeDocument/2006/relationships/hyperlink" Target="https://podminky.urs.cz/item/CS_URS_2024_01/043103000" TargetMode="External"/><Relationship Id="rId17" Type="http://schemas.openxmlformats.org/officeDocument/2006/relationships/hyperlink" Target="https://podminky.urs.cz/item/CS_URS_2024_01/619995001" TargetMode="External"/><Relationship Id="rId38" Type="http://schemas.openxmlformats.org/officeDocument/2006/relationships/hyperlink" Target="https://podminky.urs.cz/item/CS_URS_2024_01/622325101" TargetMode="External"/><Relationship Id="rId59" Type="http://schemas.openxmlformats.org/officeDocument/2006/relationships/hyperlink" Target="https://podminky.urs.cz/item/CS_URS_2024_01/944511111" TargetMode="External"/><Relationship Id="rId103" Type="http://schemas.openxmlformats.org/officeDocument/2006/relationships/hyperlink" Target="https://podminky.urs.cz/item/CS_URS_2024_01/997013645" TargetMode="External"/><Relationship Id="rId124" Type="http://schemas.openxmlformats.org/officeDocument/2006/relationships/hyperlink" Target="https://podminky.urs.cz/item/CS_URS_2024_01/762341275" TargetMode="External"/><Relationship Id="rId70" Type="http://schemas.openxmlformats.org/officeDocument/2006/relationships/hyperlink" Target="https://podminky.urs.cz/item/CS_URS_2024_01/968072456" TargetMode="External"/><Relationship Id="rId91" Type="http://schemas.openxmlformats.org/officeDocument/2006/relationships/hyperlink" Target="https://podminky.urs.cz/item/CS_URS_2024_01/985311311" TargetMode="External"/><Relationship Id="rId145" Type="http://schemas.openxmlformats.org/officeDocument/2006/relationships/hyperlink" Target="https://podminky.urs.cz/item/CS_URS_2024_01/764214607" TargetMode="External"/><Relationship Id="rId166" Type="http://schemas.openxmlformats.org/officeDocument/2006/relationships/hyperlink" Target="https://podminky.urs.cz/item/CS_URS_2024_01/767640222" TargetMode="External"/><Relationship Id="rId187" Type="http://schemas.openxmlformats.org/officeDocument/2006/relationships/hyperlink" Target="https://podminky.urs.cz/item/CS_URS_2024_01/771591251" TargetMode="External"/><Relationship Id="rId1" Type="http://schemas.openxmlformats.org/officeDocument/2006/relationships/hyperlink" Target="https://podminky.urs.cz/item/CS_URS_2024_01/310235241" TargetMode="External"/><Relationship Id="rId212" Type="http://schemas.openxmlformats.org/officeDocument/2006/relationships/hyperlink" Target="https://podminky.urs.cz/item/CS_URS_2024_01/210220101-D" TargetMode="External"/><Relationship Id="rId28" Type="http://schemas.openxmlformats.org/officeDocument/2006/relationships/hyperlink" Target="https://podminky.urs.cz/item/CS_URS_2024_01/622135011" TargetMode="External"/><Relationship Id="rId49" Type="http://schemas.openxmlformats.org/officeDocument/2006/relationships/hyperlink" Target="https://podminky.urs.cz/item/CS_URS_2024_01/631351102" TargetMode="External"/><Relationship Id="rId114" Type="http://schemas.openxmlformats.org/officeDocument/2006/relationships/hyperlink" Target="https://podminky.urs.cz/item/CS_URS_2024_01/721100906" TargetMode="External"/><Relationship Id="rId60" Type="http://schemas.openxmlformats.org/officeDocument/2006/relationships/hyperlink" Target="https://podminky.urs.cz/item/CS_URS_2024_01/944511211" TargetMode="External"/><Relationship Id="rId81" Type="http://schemas.openxmlformats.org/officeDocument/2006/relationships/hyperlink" Target="https://podminky.urs.cz/item/CS_URS_2024_01/978036191" TargetMode="External"/><Relationship Id="rId135" Type="http://schemas.openxmlformats.org/officeDocument/2006/relationships/hyperlink" Target="https://podminky.urs.cz/item/CS_URS_2024_01/764002871" TargetMode="External"/><Relationship Id="rId156" Type="http://schemas.openxmlformats.org/officeDocument/2006/relationships/hyperlink" Target="https://podminky.urs.cz/item/CS_URS_2024_01/764511641" TargetMode="External"/><Relationship Id="rId177" Type="http://schemas.openxmlformats.org/officeDocument/2006/relationships/hyperlink" Target="https://podminky.urs.cz/item/CS_URS_2024_01/771161023" TargetMode="External"/><Relationship Id="rId198" Type="http://schemas.openxmlformats.org/officeDocument/2006/relationships/hyperlink" Target="https://podminky.urs.cz/item/CS_URS_2024_01/783314201" TargetMode="External"/><Relationship Id="rId202" Type="http://schemas.openxmlformats.org/officeDocument/2006/relationships/hyperlink" Target="https://podminky.urs.cz/item/CS_URS_2024_01/784121001" TargetMode="External"/><Relationship Id="rId223" Type="http://schemas.openxmlformats.org/officeDocument/2006/relationships/drawing" Target="../drawings/drawing2.xml"/><Relationship Id="rId18" Type="http://schemas.openxmlformats.org/officeDocument/2006/relationships/hyperlink" Target="https://podminky.urs.cz/item/CS_URS_2024_01/619996115" TargetMode="External"/><Relationship Id="rId39" Type="http://schemas.openxmlformats.org/officeDocument/2006/relationships/hyperlink" Target="https://podminky.urs.cz/item/CS_URS_2024_01/622324111" TargetMode="External"/><Relationship Id="rId50" Type="http://schemas.openxmlformats.org/officeDocument/2006/relationships/hyperlink" Target="https://podminky.urs.cz/item/CS_URS_2024_01/632450122" TargetMode="External"/><Relationship Id="rId104" Type="http://schemas.openxmlformats.org/officeDocument/2006/relationships/hyperlink" Target="https://podminky.urs.cz/item/CS_URS_2024_01/997013804" TargetMode="External"/><Relationship Id="rId125" Type="http://schemas.openxmlformats.org/officeDocument/2006/relationships/hyperlink" Target="https://podminky.urs.cz/item/CS_URS_2024_01/762361312" TargetMode="External"/><Relationship Id="rId146" Type="http://schemas.openxmlformats.org/officeDocument/2006/relationships/hyperlink" Target="https://podminky.urs.cz/item/CS_URS_2024_01/764215646" TargetMode="External"/><Relationship Id="rId167" Type="http://schemas.openxmlformats.org/officeDocument/2006/relationships/hyperlink" Target="https://podminky.urs.cz/item/CS_URS_2024_01/767691822" TargetMode="External"/><Relationship Id="rId188" Type="http://schemas.openxmlformats.org/officeDocument/2006/relationships/hyperlink" Target="https://podminky.urs.cz/item/CS_URS_2024_01/771591263" TargetMode="External"/><Relationship Id="rId71" Type="http://schemas.openxmlformats.org/officeDocument/2006/relationships/hyperlink" Target="https://podminky.urs.cz/item/CS_URS_2024_01/968082017" TargetMode="External"/><Relationship Id="rId92" Type="http://schemas.openxmlformats.org/officeDocument/2006/relationships/hyperlink" Target="https://podminky.urs.cz/item/CS_URS_2024_01/985311912" TargetMode="External"/><Relationship Id="rId213" Type="http://schemas.openxmlformats.org/officeDocument/2006/relationships/hyperlink" Target="https://podminky.urs.cz/item/CS_URS_2024_01/210280001" TargetMode="External"/><Relationship Id="rId2" Type="http://schemas.openxmlformats.org/officeDocument/2006/relationships/hyperlink" Target="https://podminky.urs.cz/item/CS_URS_2024_01/310271035" TargetMode="External"/><Relationship Id="rId29" Type="http://schemas.openxmlformats.org/officeDocument/2006/relationships/hyperlink" Target="https://podminky.urs.cz/item/CS_URS_2024_01/622142001" TargetMode="External"/><Relationship Id="rId40" Type="http://schemas.openxmlformats.org/officeDocument/2006/relationships/hyperlink" Target="https://podminky.urs.cz/item/CS_URS_2024_01/622531022" TargetMode="External"/><Relationship Id="rId115" Type="http://schemas.openxmlformats.org/officeDocument/2006/relationships/hyperlink" Target="https://podminky.urs.cz/item/CS_URS_2024_01/721140806" TargetMode="External"/><Relationship Id="rId136" Type="http://schemas.openxmlformats.org/officeDocument/2006/relationships/hyperlink" Target="https://podminky.urs.cz/item/CS_URS_2024_01/764004801" TargetMode="External"/><Relationship Id="rId157" Type="http://schemas.openxmlformats.org/officeDocument/2006/relationships/hyperlink" Target="https://podminky.urs.cz/item/CS_URS_2024_01/764518621" TargetMode="External"/><Relationship Id="rId178" Type="http://schemas.openxmlformats.org/officeDocument/2006/relationships/hyperlink" Target="https://podminky.urs.cz/item/CS_URS_2024_01/771273813" TargetMode="External"/><Relationship Id="rId61" Type="http://schemas.openxmlformats.org/officeDocument/2006/relationships/hyperlink" Target="https://podminky.urs.cz/item/CS_URS_2024_01/944511811" TargetMode="External"/><Relationship Id="rId82" Type="http://schemas.openxmlformats.org/officeDocument/2006/relationships/hyperlink" Target="https://podminky.urs.cz/item/CS_URS_2024_01/978059641" TargetMode="External"/><Relationship Id="rId199" Type="http://schemas.openxmlformats.org/officeDocument/2006/relationships/hyperlink" Target="https://podminky.urs.cz/item/CS_URS_2024_01/783317101" TargetMode="External"/><Relationship Id="rId203" Type="http://schemas.openxmlformats.org/officeDocument/2006/relationships/hyperlink" Target="https://podminky.urs.cz/item/CS_URS_2024_01/784171001" TargetMode="External"/><Relationship Id="rId19" Type="http://schemas.openxmlformats.org/officeDocument/2006/relationships/hyperlink" Target="https://podminky.urs.cz/item/CS_URS_2024_01/619996145" TargetMode="External"/><Relationship Id="rId30" Type="http://schemas.openxmlformats.org/officeDocument/2006/relationships/hyperlink" Target="https://podminky.urs.cz/item/CS_URS_2024_01/622143004" TargetMode="External"/><Relationship Id="rId105" Type="http://schemas.openxmlformats.org/officeDocument/2006/relationships/hyperlink" Target="https://podminky.urs.cz/item/CS_URS_2024_01/998012109" TargetMode="External"/><Relationship Id="rId126" Type="http://schemas.openxmlformats.org/officeDocument/2006/relationships/hyperlink" Target="https://podminky.urs.cz/item/CS_URS_2024_01/998762122" TargetMode="External"/><Relationship Id="rId147" Type="http://schemas.openxmlformats.org/officeDocument/2006/relationships/hyperlink" Target="https://podminky.urs.cz/item/CS_URS_2024_01/764216643" TargetMode="External"/><Relationship Id="rId168" Type="http://schemas.openxmlformats.org/officeDocument/2006/relationships/hyperlink" Target="https://podminky.urs.cz/item/CS_URS_2024_01/767832102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411354311" TargetMode="External"/><Relationship Id="rId21" Type="http://schemas.openxmlformats.org/officeDocument/2006/relationships/hyperlink" Target="https://podminky.urs.cz/item/CS_URS_2024_01/317168053" TargetMode="External"/><Relationship Id="rId42" Type="http://schemas.openxmlformats.org/officeDocument/2006/relationships/hyperlink" Target="https://podminky.urs.cz/item/CS_URS_2024_01/622151031" TargetMode="External"/><Relationship Id="rId47" Type="http://schemas.openxmlformats.org/officeDocument/2006/relationships/hyperlink" Target="https://podminky.urs.cz/item/CS_URS_2024_01/631311125" TargetMode="External"/><Relationship Id="rId63" Type="http://schemas.openxmlformats.org/officeDocument/2006/relationships/hyperlink" Target="https://podminky.urs.cz/item/CS_URS_2024_01/711132111" TargetMode="External"/><Relationship Id="rId68" Type="http://schemas.openxmlformats.org/officeDocument/2006/relationships/hyperlink" Target="https://podminky.urs.cz/item/CS_URS_2024_01/998713121" TargetMode="External"/><Relationship Id="rId84" Type="http://schemas.openxmlformats.org/officeDocument/2006/relationships/hyperlink" Target="https://podminky.urs.cz/item/CS_URS_2024_01/764511641" TargetMode="External"/><Relationship Id="rId89" Type="http://schemas.openxmlformats.org/officeDocument/2006/relationships/hyperlink" Target="https://podminky.urs.cz/item/CS_URS_2024_01/781734111" TargetMode="External"/><Relationship Id="rId16" Type="http://schemas.openxmlformats.org/officeDocument/2006/relationships/hyperlink" Target="https://podminky.urs.cz/item/CS_URS_2024_01/273351122" TargetMode="External"/><Relationship Id="rId11" Type="http://schemas.openxmlformats.org/officeDocument/2006/relationships/hyperlink" Target="https://podminky.urs.cz/item/CS_URS_2024_01/226121111" TargetMode="External"/><Relationship Id="rId32" Type="http://schemas.openxmlformats.org/officeDocument/2006/relationships/hyperlink" Target="https://podminky.urs.cz/item/CS_URS_2024_01/417351116" TargetMode="External"/><Relationship Id="rId37" Type="http://schemas.openxmlformats.org/officeDocument/2006/relationships/hyperlink" Target="https://podminky.urs.cz/item/CS_URS_2024_01/621131121" TargetMode="External"/><Relationship Id="rId53" Type="http://schemas.openxmlformats.org/officeDocument/2006/relationships/hyperlink" Target="https://podminky.urs.cz/item/CS_URS_2024_01/977211111" TargetMode="External"/><Relationship Id="rId58" Type="http://schemas.openxmlformats.org/officeDocument/2006/relationships/hyperlink" Target="https://podminky.urs.cz/item/CS_URS_2024_01/997013509" TargetMode="External"/><Relationship Id="rId74" Type="http://schemas.openxmlformats.org/officeDocument/2006/relationships/hyperlink" Target="https://podminky.urs.cz/item/CS_URS_2024_01/764001911" TargetMode="External"/><Relationship Id="rId79" Type="http://schemas.openxmlformats.org/officeDocument/2006/relationships/hyperlink" Target="https://podminky.urs.cz/item/CS_URS_2024_01/764212633" TargetMode="External"/><Relationship Id="rId5" Type="http://schemas.openxmlformats.org/officeDocument/2006/relationships/hyperlink" Target="https://podminky.urs.cz/item/CS_URS_2024_01/162751119" TargetMode="External"/><Relationship Id="rId90" Type="http://schemas.openxmlformats.org/officeDocument/2006/relationships/hyperlink" Target="https://podminky.urs.cz/item/CS_URS_2024_01/998781121" TargetMode="External"/><Relationship Id="rId22" Type="http://schemas.openxmlformats.org/officeDocument/2006/relationships/hyperlink" Target="https://podminky.urs.cz/item/CS_URS_2024_01/317998130" TargetMode="External"/><Relationship Id="rId27" Type="http://schemas.openxmlformats.org/officeDocument/2006/relationships/hyperlink" Target="https://podminky.urs.cz/item/CS_URS_2024_01/411354312" TargetMode="External"/><Relationship Id="rId43" Type="http://schemas.openxmlformats.org/officeDocument/2006/relationships/hyperlink" Target="https://podminky.urs.cz/item/CS_URS_2024_01/622211003" TargetMode="External"/><Relationship Id="rId48" Type="http://schemas.openxmlformats.org/officeDocument/2006/relationships/hyperlink" Target="https://podminky.urs.cz/item/CS_URS_2024_01/941211111" TargetMode="External"/><Relationship Id="rId64" Type="http://schemas.openxmlformats.org/officeDocument/2006/relationships/hyperlink" Target="https://podminky.urs.cz/item/CS_URS_2024_01/711141559" TargetMode="External"/><Relationship Id="rId69" Type="http://schemas.openxmlformats.org/officeDocument/2006/relationships/hyperlink" Target="https://podminky.urs.cz/item/CS_URS_2024_01/741810001" TargetMode="External"/><Relationship Id="rId8" Type="http://schemas.openxmlformats.org/officeDocument/2006/relationships/hyperlink" Target="https://podminky.urs.cz/item/CS_URS_2024_01/171251201" TargetMode="External"/><Relationship Id="rId51" Type="http://schemas.openxmlformats.org/officeDocument/2006/relationships/hyperlink" Target="https://podminky.urs.cz/item/CS_URS_2024_01/963051213" TargetMode="External"/><Relationship Id="rId72" Type="http://schemas.openxmlformats.org/officeDocument/2006/relationships/hyperlink" Target="https://podminky.urs.cz/item/CS_URS_2024_01/762361312" TargetMode="External"/><Relationship Id="rId80" Type="http://schemas.openxmlformats.org/officeDocument/2006/relationships/hyperlink" Target="https://podminky.urs.cz/item/CS_URS_2024_01/764212663" TargetMode="External"/><Relationship Id="rId85" Type="http://schemas.openxmlformats.org/officeDocument/2006/relationships/hyperlink" Target="https://podminky.urs.cz/item/CS_URS_2024_01/764518621" TargetMode="External"/><Relationship Id="rId93" Type="http://schemas.openxmlformats.org/officeDocument/2006/relationships/hyperlink" Target="https://podminky.urs.cz/item/CS_URS_2024_01/065002000" TargetMode="External"/><Relationship Id="rId3" Type="http://schemas.openxmlformats.org/officeDocument/2006/relationships/hyperlink" Target="https://podminky.urs.cz/item/CS_URS_2024_01/131213701" TargetMode="External"/><Relationship Id="rId12" Type="http://schemas.openxmlformats.org/officeDocument/2006/relationships/hyperlink" Target="https://podminky.urs.cz/item/CS_URS_2024_01/231212111" TargetMode="External"/><Relationship Id="rId17" Type="http://schemas.openxmlformats.org/officeDocument/2006/relationships/hyperlink" Target="https://podminky.urs.cz/item/CS_URS_2024_01/273361321" TargetMode="External"/><Relationship Id="rId25" Type="http://schemas.openxmlformats.org/officeDocument/2006/relationships/hyperlink" Target="https://podminky.urs.cz/item/CS_URS_2024_01/411351012" TargetMode="External"/><Relationship Id="rId33" Type="http://schemas.openxmlformats.org/officeDocument/2006/relationships/hyperlink" Target="https://podminky.urs.cz/item/CS_URS_2024_01/417361821" TargetMode="External"/><Relationship Id="rId38" Type="http://schemas.openxmlformats.org/officeDocument/2006/relationships/hyperlink" Target="https://podminky.urs.cz/item/CS_URS_2024_01/621221011" TargetMode="External"/><Relationship Id="rId46" Type="http://schemas.openxmlformats.org/officeDocument/2006/relationships/hyperlink" Target="https://podminky.urs.cz/item/CS_URS_2024_01/622531022" TargetMode="External"/><Relationship Id="rId59" Type="http://schemas.openxmlformats.org/officeDocument/2006/relationships/hyperlink" Target="https://podminky.urs.cz/item/CS_URS_2024_01/997013609" TargetMode="External"/><Relationship Id="rId67" Type="http://schemas.openxmlformats.org/officeDocument/2006/relationships/hyperlink" Target="https://podminky.urs.cz/item/CS_URS_2024_01/713141331" TargetMode="External"/><Relationship Id="rId20" Type="http://schemas.openxmlformats.org/officeDocument/2006/relationships/hyperlink" Target="https://podminky.urs.cz/item/CS_URS_2024_01/311235161" TargetMode="External"/><Relationship Id="rId41" Type="http://schemas.openxmlformats.org/officeDocument/2006/relationships/hyperlink" Target="https://podminky.urs.cz/item/CS_URS_2024_01/622143003" TargetMode="External"/><Relationship Id="rId54" Type="http://schemas.openxmlformats.org/officeDocument/2006/relationships/hyperlink" Target="https://podminky.urs.cz/item/CS_URS_2024_01/977211112" TargetMode="External"/><Relationship Id="rId62" Type="http://schemas.openxmlformats.org/officeDocument/2006/relationships/hyperlink" Target="https://podminky.urs.cz/item/CS_URS_2024_01/711112001" TargetMode="External"/><Relationship Id="rId70" Type="http://schemas.openxmlformats.org/officeDocument/2006/relationships/hyperlink" Target="https://podminky.urs.cz/item/CS_URS_2024_01/751398021" TargetMode="External"/><Relationship Id="rId75" Type="http://schemas.openxmlformats.org/officeDocument/2006/relationships/hyperlink" Target="https://podminky.urs.cz/item/CS_URS_2024_01/764002841" TargetMode="External"/><Relationship Id="rId83" Type="http://schemas.openxmlformats.org/officeDocument/2006/relationships/hyperlink" Target="https://podminky.urs.cz/item/CS_URS_2024_01/764511601" TargetMode="External"/><Relationship Id="rId88" Type="http://schemas.openxmlformats.org/officeDocument/2006/relationships/hyperlink" Target="https://podminky.urs.cz/item/CS_URS_2024_01/781121011" TargetMode="External"/><Relationship Id="rId91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113106123" TargetMode="External"/><Relationship Id="rId6" Type="http://schemas.openxmlformats.org/officeDocument/2006/relationships/hyperlink" Target="https://podminky.urs.cz/item/CS_URS_2024_01/167111101" TargetMode="External"/><Relationship Id="rId15" Type="http://schemas.openxmlformats.org/officeDocument/2006/relationships/hyperlink" Target="https://podminky.urs.cz/item/CS_URS_2024_01/273351121" TargetMode="External"/><Relationship Id="rId23" Type="http://schemas.openxmlformats.org/officeDocument/2006/relationships/hyperlink" Target="https://podminky.urs.cz/item/CS_URS_2024_01/411321616" TargetMode="External"/><Relationship Id="rId28" Type="http://schemas.openxmlformats.org/officeDocument/2006/relationships/hyperlink" Target="https://podminky.urs.cz/item/CS_URS_2024_01/411361821" TargetMode="External"/><Relationship Id="rId36" Type="http://schemas.openxmlformats.org/officeDocument/2006/relationships/hyperlink" Target="https://podminky.urs.cz/item/CS_URS_2024_01/635221112" TargetMode="External"/><Relationship Id="rId49" Type="http://schemas.openxmlformats.org/officeDocument/2006/relationships/hyperlink" Target="https://podminky.urs.cz/item/CS_URS_2024_01/941211211" TargetMode="External"/><Relationship Id="rId57" Type="http://schemas.openxmlformats.org/officeDocument/2006/relationships/hyperlink" Target="https://podminky.urs.cz/item/CS_URS_2024_01/997013501" TargetMode="External"/><Relationship Id="rId10" Type="http://schemas.openxmlformats.org/officeDocument/2006/relationships/hyperlink" Target="https://podminky.urs.cz/item/CS_URS_2024_01/213221111" TargetMode="External"/><Relationship Id="rId31" Type="http://schemas.openxmlformats.org/officeDocument/2006/relationships/hyperlink" Target="https://podminky.urs.cz/item/CS_URS_2024_01/417351115" TargetMode="External"/><Relationship Id="rId44" Type="http://schemas.openxmlformats.org/officeDocument/2006/relationships/hyperlink" Target="https://podminky.urs.cz/item/CS_URS_2024_01/622251211" TargetMode="External"/><Relationship Id="rId52" Type="http://schemas.openxmlformats.org/officeDocument/2006/relationships/hyperlink" Target="https://podminky.urs.cz/item/CS_URS_2024_01/975043121" TargetMode="External"/><Relationship Id="rId60" Type="http://schemas.openxmlformats.org/officeDocument/2006/relationships/hyperlink" Target="https://podminky.urs.cz/item/CS_URS_2024_01/998012101" TargetMode="External"/><Relationship Id="rId65" Type="http://schemas.openxmlformats.org/officeDocument/2006/relationships/hyperlink" Target="https://podminky.urs.cz/item/CS_URS_2024_01/711142559" TargetMode="External"/><Relationship Id="rId73" Type="http://schemas.openxmlformats.org/officeDocument/2006/relationships/hyperlink" Target="https://podminky.urs.cz/item/CS_URS_2024_01/998762121" TargetMode="External"/><Relationship Id="rId78" Type="http://schemas.openxmlformats.org/officeDocument/2006/relationships/hyperlink" Target="https://podminky.urs.cz/item/CS_URS_2024_01/764111691" TargetMode="External"/><Relationship Id="rId81" Type="http://schemas.openxmlformats.org/officeDocument/2006/relationships/hyperlink" Target="https://podminky.urs.cz/item/CS_URS_2024_01/764214609" TargetMode="External"/><Relationship Id="rId86" Type="http://schemas.openxmlformats.org/officeDocument/2006/relationships/hyperlink" Target="https://podminky.urs.cz/item/CS_URS_2024_01/998764121" TargetMode="External"/><Relationship Id="rId94" Type="http://schemas.openxmlformats.org/officeDocument/2006/relationships/drawing" Target="../drawings/drawing3.xml"/><Relationship Id="rId4" Type="http://schemas.openxmlformats.org/officeDocument/2006/relationships/hyperlink" Target="https://podminky.urs.cz/item/CS_URS_2024_01/162751117" TargetMode="External"/><Relationship Id="rId9" Type="http://schemas.openxmlformats.org/officeDocument/2006/relationships/hyperlink" Target="https://podminky.urs.cz/item/CS_URS_2024_01/174111101" TargetMode="External"/><Relationship Id="rId13" Type="http://schemas.openxmlformats.org/officeDocument/2006/relationships/hyperlink" Target="https://podminky.urs.cz/item/CS_URS_2024_01/261611111" TargetMode="External"/><Relationship Id="rId18" Type="http://schemas.openxmlformats.org/officeDocument/2006/relationships/hyperlink" Target="https://podminky.urs.cz/item/CS_URS_2024_01/273361821" TargetMode="External"/><Relationship Id="rId39" Type="http://schemas.openxmlformats.org/officeDocument/2006/relationships/hyperlink" Target="https://podminky.urs.cz/item/CS_URS_2024_01/622131121" TargetMode="External"/><Relationship Id="rId34" Type="http://schemas.openxmlformats.org/officeDocument/2006/relationships/hyperlink" Target="https://podminky.urs.cz/item/CS_URS_2024_01/596211110" TargetMode="External"/><Relationship Id="rId50" Type="http://schemas.openxmlformats.org/officeDocument/2006/relationships/hyperlink" Target="https://podminky.urs.cz/item/CS_URS_2024_01/941211811" TargetMode="External"/><Relationship Id="rId55" Type="http://schemas.openxmlformats.org/officeDocument/2006/relationships/hyperlink" Target="https://podminky.urs.cz/item/CS_URS_2024_01/997002611" TargetMode="External"/><Relationship Id="rId76" Type="http://schemas.openxmlformats.org/officeDocument/2006/relationships/hyperlink" Target="https://podminky.urs.cz/item/CS_URS_2024_01/764042419" TargetMode="External"/><Relationship Id="rId7" Type="http://schemas.openxmlformats.org/officeDocument/2006/relationships/hyperlink" Target="https://podminky.urs.cz/item/CS_URS_2024_01/171201221" TargetMode="External"/><Relationship Id="rId71" Type="http://schemas.openxmlformats.org/officeDocument/2006/relationships/hyperlink" Target="https://podminky.urs.cz/item/CS_URS_2024_01/762341275" TargetMode="External"/><Relationship Id="rId92" Type="http://schemas.openxmlformats.org/officeDocument/2006/relationships/hyperlink" Target="https://podminky.urs.cz/item/CS_URS_2024_01/034103000" TargetMode="External"/><Relationship Id="rId2" Type="http://schemas.openxmlformats.org/officeDocument/2006/relationships/hyperlink" Target="https://podminky.urs.cz/item/CS_URS_2024_01/113107113" TargetMode="External"/><Relationship Id="rId29" Type="http://schemas.openxmlformats.org/officeDocument/2006/relationships/hyperlink" Target="https://podminky.urs.cz/item/CS_URS_2024_01/411388631" TargetMode="External"/><Relationship Id="rId24" Type="http://schemas.openxmlformats.org/officeDocument/2006/relationships/hyperlink" Target="https://podminky.urs.cz/item/CS_URS_2024_01/411351011" TargetMode="External"/><Relationship Id="rId40" Type="http://schemas.openxmlformats.org/officeDocument/2006/relationships/hyperlink" Target="https://podminky.urs.cz/item/CS_URS_2024_01/622142001" TargetMode="External"/><Relationship Id="rId45" Type="http://schemas.openxmlformats.org/officeDocument/2006/relationships/hyperlink" Target="https://podminky.urs.cz/item/CS_URS_2024_01/622252001" TargetMode="External"/><Relationship Id="rId66" Type="http://schemas.openxmlformats.org/officeDocument/2006/relationships/hyperlink" Target="https://podminky.urs.cz/item/CS_URS_2024_01/998711121" TargetMode="External"/><Relationship Id="rId87" Type="http://schemas.openxmlformats.org/officeDocument/2006/relationships/hyperlink" Target="https://podminky.urs.cz/item/CS_URS_2024_01/771591115" TargetMode="External"/><Relationship Id="rId61" Type="http://schemas.openxmlformats.org/officeDocument/2006/relationships/hyperlink" Target="https://podminky.urs.cz/item/CS_URS_2024_01/711111001" TargetMode="External"/><Relationship Id="rId82" Type="http://schemas.openxmlformats.org/officeDocument/2006/relationships/hyperlink" Target="https://podminky.urs.cz/item/CS_URS_2024_01/764311614" TargetMode="External"/><Relationship Id="rId19" Type="http://schemas.openxmlformats.org/officeDocument/2006/relationships/hyperlink" Target="https://podminky.urs.cz/item/CS_URS_2024_01/279361821" TargetMode="External"/><Relationship Id="rId14" Type="http://schemas.openxmlformats.org/officeDocument/2006/relationships/hyperlink" Target="https://podminky.urs.cz/item/CS_URS_2024_01/273322611" TargetMode="External"/><Relationship Id="rId30" Type="http://schemas.openxmlformats.org/officeDocument/2006/relationships/hyperlink" Target="https://podminky.urs.cz/item/CS_URS_2024_01/417321616" TargetMode="External"/><Relationship Id="rId35" Type="http://schemas.openxmlformats.org/officeDocument/2006/relationships/hyperlink" Target="https://podminky.urs.cz/item/CS_URS_2024_01/635111215" TargetMode="External"/><Relationship Id="rId56" Type="http://schemas.openxmlformats.org/officeDocument/2006/relationships/hyperlink" Target="https://podminky.urs.cz/item/CS_URS_2024_01/997013211" TargetMode="External"/><Relationship Id="rId77" Type="http://schemas.openxmlformats.org/officeDocument/2006/relationships/hyperlink" Target="https://podminky.urs.cz/item/CS_URS_2024_01/76411164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162751119" TargetMode="External"/><Relationship Id="rId21" Type="http://schemas.openxmlformats.org/officeDocument/2006/relationships/hyperlink" Target="https://podminky.urs.cz/item/CS_URS_2024_01/162211311" TargetMode="External"/><Relationship Id="rId42" Type="http://schemas.openxmlformats.org/officeDocument/2006/relationships/hyperlink" Target="https://podminky.urs.cz/item/CS_URS_2024_01/612325101" TargetMode="External"/><Relationship Id="rId47" Type="http://schemas.openxmlformats.org/officeDocument/2006/relationships/hyperlink" Target="https://podminky.urs.cz/item/CS_URS_2024_01/877270310" TargetMode="External"/><Relationship Id="rId63" Type="http://schemas.openxmlformats.org/officeDocument/2006/relationships/hyperlink" Target="https://podminky.urs.cz/item/CS_URS_2024_01/975048121" TargetMode="External"/><Relationship Id="rId68" Type="http://schemas.openxmlformats.org/officeDocument/2006/relationships/hyperlink" Target="https://podminky.urs.cz/item/CS_URS_2024_01/985131111" TargetMode="External"/><Relationship Id="rId84" Type="http://schemas.openxmlformats.org/officeDocument/2006/relationships/hyperlink" Target="https://podminky.urs.cz/item/CS_URS_2024_01/998229112" TargetMode="External"/><Relationship Id="rId89" Type="http://schemas.openxmlformats.org/officeDocument/2006/relationships/hyperlink" Target="https://podminky.urs.cz/item/CS_URS_2024_01/711161387" TargetMode="External"/><Relationship Id="rId112" Type="http://schemas.openxmlformats.org/officeDocument/2006/relationships/hyperlink" Target="https://podminky.urs.cz/item/CS_URS_2024_01/065002000" TargetMode="External"/><Relationship Id="rId16" Type="http://schemas.openxmlformats.org/officeDocument/2006/relationships/hyperlink" Target="https://podminky.urs.cz/item/CS_URS_2024_01/151201401" TargetMode="External"/><Relationship Id="rId107" Type="http://schemas.openxmlformats.org/officeDocument/2006/relationships/hyperlink" Target="https://podminky.urs.cz/item/CS_URS_2024_01/789421533" TargetMode="External"/><Relationship Id="rId11" Type="http://schemas.openxmlformats.org/officeDocument/2006/relationships/hyperlink" Target="https://podminky.urs.cz/item/CS_URS_2024_01/139911103" TargetMode="External"/><Relationship Id="rId32" Type="http://schemas.openxmlformats.org/officeDocument/2006/relationships/hyperlink" Target="https://podminky.urs.cz/item/CS_URS_2024_01/174111101" TargetMode="External"/><Relationship Id="rId37" Type="http://schemas.openxmlformats.org/officeDocument/2006/relationships/hyperlink" Target="https://podminky.urs.cz/item/CS_URS_2024_01/275362021" TargetMode="External"/><Relationship Id="rId53" Type="http://schemas.openxmlformats.org/officeDocument/2006/relationships/hyperlink" Target="https://podminky.urs.cz/item/CS_URS_2024_01/919726122" TargetMode="External"/><Relationship Id="rId58" Type="http://schemas.openxmlformats.org/officeDocument/2006/relationships/hyperlink" Target="https://podminky.urs.cz/item/CS_URS_2024_01/963042819" TargetMode="External"/><Relationship Id="rId74" Type="http://schemas.openxmlformats.org/officeDocument/2006/relationships/hyperlink" Target="https://podminky.urs.cz/item/CS_URS_2024_01/985323111" TargetMode="External"/><Relationship Id="rId79" Type="http://schemas.openxmlformats.org/officeDocument/2006/relationships/hyperlink" Target="https://podminky.urs.cz/item/CS_URS_2024_01/997013609" TargetMode="External"/><Relationship Id="rId102" Type="http://schemas.openxmlformats.org/officeDocument/2006/relationships/hyperlink" Target="https://podminky.urs.cz/item/CS_URS_2024_01/783301303" TargetMode="External"/><Relationship Id="rId5" Type="http://schemas.openxmlformats.org/officeDocument/2006/relationships/hyperlink" Target="https://podminky.urs.cz/item/CS_URS_2024_01/113107131" TargetMode="External"/><Relationship Id="rId90" Type="http://schemas.openxmlformats.org/officeDocument/2006/relationships/hyperlink" Target="https://podminky.urs.cz/item/CS_URS_2024_01/711161389" TargetMode="External"/><Relationship Id="rId95" Type="http://schemas.openxmlformats.org/officeDocument/2006/relationships/hyperlink" Target="https://podminky.urs.cz/item/CS_URS_2024_01/767161226" TargetMode="External"/><Relationship Id="rId22" Type="http://schemas.openxmlformats.org/officeDocument/2006/relationships/hyperlink" Target="https://podminky.urs.cz/item/CS_URS_2024_01/162211319" TargetMode="External"/><Relationship Id="rId27" Type="http://schemas.openxmlformats.org/officeDocument/2006/relationships/hyperlink" Target="https://podminky.urs.cz/item/CS_URS_2024_01/162751137" TargetMode="External"/><Relationship Id="rId43" Type="http://schemas.openxmlformats.org/officeDocument/2006/relationships/hyperlink" Target="https://podminky.urs.cz/item/CS_URS_2024_01/619995001" TargetMode="External"/><Relationship Id="rId48" Type="http://schemas.openxmlformats.org/officeDocument/2006/relationships/hyperlink" Target="https://podminky.urs.cz/item/CS_URS_2024_01/877270320" TargetMode="External"/><Relationship Id="rId64" Type="http://schemas.openxmlformats.org/officeDocument/2006/relationships/hyperlink" Target="https://podminky.urs.cz/item/CS_URS_2024_01/977211111" TargetMode="External"/><Relationship Id="rId69" Type="http://schemas.openxmlformats.org/officeDocument/2006/relationships/hyperlink" Target="https://podminky.urs.cz/item/CS_URS_2024_01/985131311" TargetMode="External"/><Relationship Id="rId113" Type="http://schemas.openxmlformats.org/officeDocument/2006/relationships/hyperlink" Target="https://podminky.urs.cz/item/CS_URS_2024_01/075002000" TargetMode="External"/><Relationship Id="rId80" Type="http://schemas.openxmlformats.org/officeDocument/2006/relationships/hyperlink" Target="https://podminky.urs.cz/item/CS_URS_2024_01/997013631" TargetMode="External"/><Relationship Id="rId85" Type="http://schemas.openxmlformats.org/officeDocument/2006/relationships/hyperlink" Target="https://podminky.urs.cz/item/CS_URS_2024_01/711112001" TargetMode="External"/><Relationship Id="rId12" Type="http://schemas.openxmlformats.org/officeDocument/2006/relationships/hyperlink" Target="https://podminky.urs.cz/item/CS_URS_2024_01/151201201" TargetMode="External"/><Relationship Id="rId17" Type="http://schemas.openxmlformats.org/officeDocument/2006/relationships/hyperlink" Target="https://podminky.urs.cz/item/CS_URS_2024_01/151201402" TargetMode="External"/><Relationship Id="rId33" Type="http://schemas.openxmlformats.org/officeDocument/2006/relationships/hyperlink" Target="https://podminky.urs.cz/item/CS_URS_2024_01/174111109" TargetMode="External"/><Relationship Id="rId38" Type="http://schemas.openxmlformats.org/officeDocument/2006/relationships/hyperlink" Target="https://podminky.urs.cz/item/CS_URS_2024_01/411171133" TargetMode="External"/><Relationship Id="rId59" Type="http://schemas.openxmlformats.org/officeDocument/2006/relationships/hyperlink" Target="https://podminky.urs.cz/item/CS_URS_2024_01/963051113" TargetMode="External"/><Relationship Id="rId103" Type="http://schemas.openxmlformats.org/officeDocument/2006/relationships/hyperlink" Target="https://podminky.urs.cz/item/CS_URS_2024_01/783306801" TargetMode="External"/><Relationship Id="rId108" Type="http://schemas.openxmlformats.org/officeDocument/2006/relationships/hyperlink" Target="https://podminky.urs.cz/item/CS_URS_2024_01/012103000" TargetMode="External"/><Relationship Id="rId54" Type="http://schemas.openxmlformats.org/officeDocument/2006/relationships/hyperlink" Target="https://podminky.urs.cz/item/CS_URS_2024_01/919735123" TargetMode="External"/><Relationship Id="rId70" Type="http://schemas.openxmlformats.org/officeDocument/2006/relationships/hyperlink" Target="https://podminky.urs.cz/item/CS_URS_2024_01/985311111" TargetMode="External"/><Relationship Id="rId75" Type="http://schemas.openxmlformats.org/officeDocument/2006/relationships/hyperlink" Target="https://podminky.urs.cz/item/CS_URS_2024_01/997002611" TargetMode="External"/><Relationship Id="rId91" Type="http://schemas.openxmlformats.org/officeDocument/2006/relationships/hyperlink" Target="https://podminky.urs.cz/item/CS_URS_2024_01/998711121" TargetMode="External"/><Relationship Id="rId96" Type="http://schemas.openxmlformats.org/officeDocument/2006/relationships/hyperlink" Target="https://podminky.urs.cz/item/CS_URS_2024_01/767211011" TargetMode="External"/><Relationship Id="rId1" Type="http://schemas.openxmlformats.org/officeDocument/2006/relationships/hyperlink" Target="https://podminky.urs.cz/item/CS_URS_2024_01/113106121" TargetMode="External"/><Relationship Id="rId6" Type="http://schemas.openxmlformats.org/officeDocument/2006/relationships/hyperlink" Target="https://podminky.urs.cz/item/CS_URS_2024_01/119001405" TargetMode="External"/><Relationship Id="rId15" Type="http://schemas.openxmlformats.org/officeDocument/2006/relationships/hyperlink" Target="https://podminky.urs.cz/item/CS_URS_2024_01/151201212" TargetMode="External"/><Relationship Id="rId23" Type="http://schemas.openxmlformats.org/officeDocument/2006/relationships/hyperlink" Target="https://podminky.urs.cz/item/CS_URS_2024_01/162211321" TargetMode="External"/><Relationship Id="rId28" Type="http://schemas.openxmlformats.org/officeDocument/2006/relationships/hyperlink" Target="https://podminky.urs.cz/item/CS_URS_2024_01/162751139" TargetMode="External"/><Relationship Id="rId36" Type="http://schemas.openxmlformats.org/officeDocument/2006/relationships/hyperlink" Target="https://podminky.urs.cz/item/CS_URS_2024_01/275351122" TargetMode="External"/><Relationship Id="rId49" Type="http://schemas.openxmlformats.org/officeDocument/2006/relationships/hyperlink" Target="https://podminky.urs.cz/item/CS_URS_2024_01/877270330" TargetMode="External"/><Relationship Id="rId57" Type="http://schemas.openxmlformats.org/officeDocument/2006/relationships/hyperlink" Target="https://podminky.urs.cz/item/CS_URS_2024_01/961044111" TargetMode="External"/><Relationship Id="rId106" Type="http://schemas.openxmlformats.org/officeDocument/2006/relationships/hyperlink" Target="https://podminky.urs.cz/item/CS_URS_2024_01/789223522" TargetMode="External"/><Relationship Id="rId114" Type="http://schemas.openxmlformats.org/officeDocument/2006/relationships/hyperlink" Target="https://podminky.urs.cz/item/CS_URS_2024_01/013294000" TargetMode="External"/><Relationship Id="rId10" Type="http://schemas.openxmlformats.org/officeDocument/2006/relationships/hyperlink" Target="https://podminky.urs.cz/item/CS_URS_2024_01/131213701" TargetMode="External"/><Relationship Id="rId31" Type="http://schemas.openxmlformats.org/officeDocument/2006/relationships/hyperlink" Target="https://podminky.urs.cz/item/CS_URS_2024_01/171251201" TargetMode="External"/><Relationship Id="rId44" Type="http://schemas.openxmlformats.org/officeDocument/2006/relationships/hyperlink" Target="https://podminky.urs.cz/item/CS_URS_2024_01/622252002" TargetMode="External"/><Relationship Id="rId52" Type="http://schemas.openxmlformats.org/officeDocument/2006/relationships/hyperlink" Target="https://podminky.urs.cz/item/CS_URS_2024_01/916231213" TargetMode="External"/><Relationship Id="rId60" Type="http://schemas.openxmlformats.org/officeDocument/2006/relationships/hyperlink" Target="https://podminky.urs.cz/item/CS_URS_2024_01/963053936" TargetMode="External"/><Relationship Id="rId65" Type="http://schemas.openxmlformats.org/officeDocument/2006/relationships/hyperlink" Target="https://podminky.urs.cz/item/CS_URS_2024_01/978071221" TargetMode="External"/><Relationship Id="rId73" Type="http://schemas.openxmlformats.org/officeDocument/2006/relationships/hyperlink" Target="https://podminky.urs.cz/item/CS_URS_2024_01/985321111" TargetMode="External"/><Relationship Id="rId78" Type="http://schemas.openxmlformats.org/officeDocument/2006/relationships/hyperlink" Target="https://podminky.urs.cz/item/CS_URS_2024_01/997013509" TargetMode="External"/><Relationship Id="rId81" Type="http://schemas.openxmlformats.org/officeDocument/2006/relationships/hyperlink" Target="https://podminky.urs.cz/item/CS_URS_2024_01/997013645" TargetMode="External"/><Relationship Id="rId86" Type="http://schemas.openxmlformats.org/officeDocument/2006/relationships/hyperlink" Target="https://podminky.urs.cz/item/CS_URS_2024_01/711142559" TargetMode="External"/><Relationship Id="rId94" Type="http://schemas.openxmlformats.org/officeDocument/2006/relationships/hyperlink" Target="https://podminky.urs.cz/item/CS_URS_2024_01/998761311" TargetMode="External"/><Relationship Id="rId99" Type="http://schemas.openxmlformats.org/officeDocument/2006/relationships/hyperlink" Target="https://podminky.urs.cz/item/CS_URS_2024_01/767590192" TargetMode="External"/><Relationship Id="rId101" Type="http://schemas.openxmlformats.org/officeDocument/2006/relationships/hyperlink" Target="https://podminky.urs.cz/item/CS_URS_2024_01/998767121" TargetMode="External"/><Relationship Id="rId4" Type="http://schemas.openxmlformats.org/officeDocument/2006/relationships/hyperlink" Target="https://podminky.urs.cz/item/CS_URS_2024_01/113107130" TargetMode="External"/><Relationship Id="rId9" Type="http://schemas.openxmlformats.org/officeDocument/2006/relationships/hyperlink" Target="https://podminky.urs.cz/item/CS_URS_2024_01/122211101" TargetMode="External"/><Relationship Id="rId13" Type="http://schemas.openxmlformats.org/officeDocument/2006/relationships/hyperlink" Target="https://podminky.urs.cz/item/CS_URS_2024_01/151201202" TargetMode="External"/><Relationship Id="rId18" Type="http://schemas.openxmlformats.org/officeDocument/2006/relationships/hyperlink" Target="https://podminky.urs.cz/item/CS_URS_2024_01/151201411" TargetMode="External"/><Relationship Id="rId39" Type="http://schemas.openxmlformats.org/officeDocument/2006/relationships/hyperlink" Target="https://podminky.urs.cz/item/CS_URS_2024_01/596811121" TargetMode="External"/><Relationship Id="rId109" Type="http://schemas.openxmlformats.org/officeDocument/2006/relationships/hyperlink" Target="https://podminky.urs.cz/item/CS_URS_2024_01/030001000" TargetMode="External"/><Relationship Id="rId34" Type="http://schemas.openxmlformats.org/officeDocument/2006/relationships/hyperlink" Target="https://podminky.urs.cz/item/CS_URS_2024_01/275321411" TargetMode="External"/><Relationship Id="rId50" Type="http://schemas.openxmlformats.org/officeDocument/2006/relationships/hyperlink" Target="https://podminky.urs.cz/item/CS_URS_2024_01/877350330" TargetMode="External"/><Relationship Id="rId55" Type="http://schemas.openxmlformats.org/officeDocument/2006/relationships/hyperlink" Target="https://podminky.urs.cz/item/CS_URS_2024_01/953961213" TargetMode="External"/><Relationship Id="rId76" Type="http://schemas.openxmlformats.org/officeDocument/2006/relationships/hyperlink" Target="https://podminky.urs.cz/item/CS_URS_2024_01/997013211" TargetMode="External"/><Relationship Id="rId97" Type="http://schemas.openxmlformats.org/officeDocument/2006/relationships/hyperlink" Target="https://podminky.urs.cz/item/CS_URS_2024_01/767220510" TargetMode="External"/><Relationship Id="rId104" Type="http://schemas.openxmlformats.org/officeDocument/2006/relationships/hyperlink" Target="https://podminky.urs.cz/item/CS_URS_2024_01/783314201" TargetMode="External"/><Relationship Id="rId7" Type="http://schemas.openxmlformats.org/officeDocument/2006/relationships/hyperlink" Target="https://podminky.urs.cz/item/CS_URS_2024_01/119001412" TargetMode="External"/><Relationship Id="rId71" Type="http://schemas.openxmlformats.org/officeDocument/2006/relationships/hyperlink" Target="https://podminky.urs.cz/item/CS_URS_2024_01/985311912" TargetMode="External"/><Relationship Id="rId92" Type="http://schemas.openxmlformats.org/officeDocument/2006/relationships/hyperlink" Target="https://podminky.urs.cz/item/CS_URS_2024_01/998721311" TargetMode="External"/><Relationship Id="rId2" Type="http://schemas.openxmlformats.org/officeDocument/2006/relationships/hyperlink" Target="https://podminky.urs.cz/item/CS_URS_2024_01/113107113" TargetMode="External"/><Relationship Id="rId29" Type="http://schemas.openxmlformats.org/officeDocument/2006/relationships/hyperlink" Target="https://podminky.urs.cz/item/CS_URS_2024_01/167111101" TargetMode="External"/><Relationship Id="rId24" Type="http://schemas.openxmlformats.org/officeDocument/2006/relationships/hyperlink" Target="https://podminky.urs.cz/item/CS_URS_2024_01/162211329" TargetMode="External"/><Relationship Id="rId40" Type="http://schemas.openxmlformats.org/officeDocument/2006/relationships/hyperlink" Target="https://podminky.urs.cz/item/CS_URS_2024_01/635111215" TargetMode="External"/><Relationship Id="rId45" Type="http://schemas.openxmlformats.org/officeDocument/2006/relationships/hyperlink" Target="https://podminky.urs.cz/item/CS_URS_2024_01/622331111" TargetMode="External"/><Relationship Id="rId66" Type="http://schemas.openxmlformats.org/officeDocument/2006/relationships/hyperlink" Target="https://podminky.urs.cz/item/CS_URS_2024_01/979054441" TargetMode="External"/><Relationship Id="rId87" Type="http://schemas.openxmlformats.org/officeDocument/2006/relationships/hyperlink" Target="https://podminky.urs.cz/item/CS_URS_2024_01/711161222" TargetMode="External"/><Relationship Id="rId110" Type="http://schemas.openxmlformats.org/officeDocument/2006/relationships/hyperlink" Target="https://podminky.urs.cz/item/CS_URS_2024_01/034103000" TargetMode="External"/><Relationship Id="rId115" Type="http://schemas.openxmlformats.org/officeDocument/2006/relationships/drawing" Target="../drawings/drawing4.xml"/><Relationship Id="rId61" Type="http://schemas.openxmlformats.org/officeDocument/2006/relationships/hyperlink" Target="https://podminky.urs.cz/item/CS_URS_2024_01/965043341" TargetMode="External"/><Relationship Id="rId82" Type="http://schemas.openxmlformats.org/officeDocument/2006/relationships/hyperlink" Target="https://podminky.urs.cz/item/CS_URS_2024_01/997013655" TargetMode="External"/><Relationship Id="rId19" Type="http://schemas.openxmlformats.org/officeDocument/2006/relationships/hyperlink" Target="https://podminky.urs.cz/item/CS_URS_2024_01/151201412" TargetMode="External"/><Relationship Id="rId14" Type="http://schemas.openxmlformats.org/officeDocument/2006/relationships/hyperlink" Target="https://podminky.urs.cz/item/CS_URS_2024_01/151201211" TargetMode="External"/><Relationship Id="rId30" Type="http://schemas.openxmlformats.org/officeDocument/2006/relationships/hyperlink" Target="https://podminky.urs.cz/item/CS_URS_2024_01/171201221" TargetMode="External"/><Relationship Id="rId35" Type="http://schemas.openxmlformats.org/officeDocument/2006/relationships/hyperlink" Target="https://podminky.urs.cz/item/CS_URS_2024_01/275351121" TargetMode="External"/><Relationship Id="rId56" Type="http://schemas.openxmlformats.org/officeDocument/2006/relationships/hyperlink" Target="https://podminky.urs.cz/item/CS_URS_2024_01/953965121" TargetMode="External"/><Relationship Id="rId77" Type="http://schemas.openxmlformats.org/officeDocument/2006/relationships/hyperlink" Target="https://podminky.urs.cz/item/CS_URS_2024_01/997013501" TargetMode="External"/><Relationship Id="rId100" Type="http://schemas.openxmlformats.org/officeDocument/2006/relationships/hyperlink" Target="https://podminky.urs.cz/item/CS_URS_2024_01/767661811" TargetMode="External"/><Relationship Id="rId105" Type="http://schemas.openxmlformats.org/officeDocument/2006/relationships/hyperlink" Target="https://podminky.urs.cz/item/CS_URS_2024_01/783317101" TargetMode="External"/><Relationship Id="rId8" Type="http://schemas.openxmlformats.org/officeDocument/2006/relationships/hyperlink" Target="https://podminky.urs.cz/item/CS_URS_2024_01/119001421" TargetMode="External"/><Relationship Id="rId51" Type="http://schemas.openxmlformats.org/officeDocument/2006/relationships/hyperlink" Target="https://podminky.urs.cz/item/CS_URS_2024_01/877355121" TargetMode="External"/><Relationship Id="rId72" Type="http://schemas.openxmlformats.org/officeDocument/2006/relationships/hyperlink" Target="https://podminky.urs.cz/item/CS_URS_2024_01/985312113" TargetMode="External"/><Relationship Id="rId93" Type="http://schemas.openxmlformats.org/officeDocument/2006/relationships/hyperlink" Target="https://podminky.urs.cz/item/CS_URS_2024_01/761661031" TargetMode="External"/><Relationship Id="rId98" Type="http://schemas.openxmlformats.org/officeDocument/2006/relationships/hyperlink" Target="https://podminky.urs.cz/item/CS_URS_2024_01/767590120" TargetMode="External"/><Relationship Id="rId3" Type="http://schemas.openxmlformats.org/officeDocument/2006/relationships/hyperlink" Target="https://podminky.urs.cz/item/CS_URS_2024_01/113107122" TargetMode="External"/><Relationship Id="rId25" Type="http://schemas.openxmlformats.org/officeDocument/2006/relationships/hyperlink" Target="https://podminky.urs.cz/item/CS_URS_2024_01/162751117" TargetMode="External"/><Relationship Id="rId46" Type="http://schemas.openxmlformats.org/officeDocument/2006/relationships/hyperlink" Target="https://podminky.urs.cz/item/CS_URS_2024_01/871270310" TargetMode="External"/><Relationship Id="rId67" Type="http://schemas.openxmlformats.org/officeDocument/2006/relationships/hyperlink" Target="https://podminky.urs.cz/item/CS_URS_2024_01/985112111" TargetMode="External"/><Relationship Id="rId20" Type="http://schemas.openxmlformats.org/officeDocument/2006/relationships/hyperlink" Target="https://podminky.urs.cz/item/CS_URS_2024_01/161111502" TargetMode="External"/><Relationship Id="rId41" Type="http://schemas.openxmlformats.org/officeDocument/2006/relationships/hyperlink" Target="https://podminky.urs.cz/item/CS_URS_2024_01/635221112" TargetMode="External"/><Relationship Id="rId62" Type="http://schemas.openxmlformats.org/officeDocument/2006/relationships/hyperlink" Target="https://podminky.urs.cz/item/CS_URS_2024_01/975043121" TargetMode="External"/><Relationship Id="rId83" Type="http://schemas.openxmlformats.org/officeDocument/2006/relationships/hyperlink" Target="https://podminky.urs.cz/item/CS_URS_2024_01/998018001" TargetMode="External"/><Relationship Id="rId88" Type="http://schemas.openxmlformats.org/officeDocument/2006/relationships/hyperlink" Target="https://podminky.urs.cz/item/CS_URS_2024_01/711161383" TargetMode="External"/><Relationship Id="rId111" Type="http://schemas.openxmlformats.org/officeDocument/2006/relationships/hyperlink" Target="https://podminky.urs.cz/item/CS_URS_2024_01/03920300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podminky.urs.cz/item/CS_URS_2024_01/090001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>
      <selection activeCell="E14" sqref="E14:AJ14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ht="36.9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19" t="s">
        <v>6</v>
      </c>
      <c r="BT2" s="19" t="s">
        <v>7</v>
      </c>
    </row>
    <row r="3" spans="1:74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ht="24.9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pans="1:74" ht="12" customHeight="1">
      <c r="B5" s="22"/>
      <c r="D5" s="26" t="s">
        <v>13</v>
      </c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R5" s="22"/>
      <c r="BE5" s="317" t="s">
        <v>15</v>
      </c>
      <c r="BS5" s="19" t="s">
        <v>6</v>
      </c>
    </row>
    <row r="6" spans="1:74" ht="36.9" customHeight="1">
      <c r="B6" s="22"/>
      <c r="D6" s="28" t="s">
        <v>16</v>
      </c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R6" s="22"/>
      <c r="BE6" s="318"/>
      <c r="BS6" s="19" t="s">
        <v>6</v>
      </c>
    </row>
    <row r="7" spans="1:74" ht="12" customHeight="1">
      <c r="B7" s="22"/>
      <c r="D7" s="29" t="s">
        <v>18</v>
      </c>
      <c r="K7" s="27" t="s">
        <v>19</v>
      </c>
      <c r="AK7" s="29" t="s">
        <v>20</v>
      </c>
      <c r="AN7" s="27" t="s">
        <v>8</v>
      </c>
      <c r="AR7" s="22"/>
      <c r="BE7" s="318"/>
      <c r="BS7" s="19" t="s">
        <v>6</v>
      </c>
    </row>
    <row r="8" spans="1:74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6</v>
      </c>
    </row>
    <row r="9" spans="1:74" ht="29.25" customHeight="1">
      <c r="B9" s="22"/>
      <c r="D9" s="26" t="s">
        <v>25</v>
      </c>
      <c r="K9" s="31" t="s">
        <v>26</v>
      </c>
      <c r="AK9" s="26" t="s">
        <v>27</v>
      </c>
      <c r="AN9" s="31" t="s">
        <v>28</v>
      </c>
      <c r="AR9" s="22"/>
      <c r="BE9" s="318"/>
      <c r="BS9" s="19" t="s">
        <v>6</v>
      </c>
    </row>
    <row r="10" spans="1:74" ht="12" customHeight="1">
      <c r="B10" s="22"/>
      <c r="D10" s="29" t="s">
        <v>29</v>
      </c>
      <c r="AK10" s="29" t="s">
        <v>30</v>
      </c>
      <c r="AN10" s="27" t="s">
        <v>31</v>
      </c>
      <c r="AR10" s="22"/>
      <c r="BE10" s="318"/>
      <c r="BS10" s="19" t="s">
        <v>6</v>
      </c>
    </row>
    <row r="11" spans="1:74" ht="18.45" customHeight="1">
      <c r="B11" s="22"/>
      <c r="E11" s="27" t="s">
        <v>32</v>
      </c>
      <c r="AK11" s="29" t="s">
        <v>33</v>
      </c>
      <c r="AN11" s="27" t="s">
        <v>31</v>
      </c>
      <c r="AR11" s="22"/>
      <c r="BE11" s="318"/>
      <c r="BS11" s="19" t="s">
        <v>6</v>
      </c>
    </row>
    <row r="12" spans="1:74" ht="6.9" customHeight="1">
      <c r="B12" s="22"/>
      <c r="AR12" s="22"/>
      <c r="BE12" s="318"/>
      <c r="BS12" s="19" t="s">
        <v>6</v>
      </c>
    </row>
    <row r="13" spans="1:74" ht="12" customHeight="1">
      <c r="B13" s="22"/>
      <c r="D13" s="29" t="s">
        <v>34</v>
      </c>
      <c r="AK13" s="29" t="s">
        <v>30</v>
      </c>
      <c r="AN13" s="32" t="s">
        <v>35</v>
      </c>
      <c r="AR13" s="22"/>
      <c r="BE13" s="318"/>
      <c r="BS13" s="19" t="s">
        <v>6</v>
      </c>
    </row>
    <row r="14" spans="1:74" ht="13.2">
      <c r="B14" s="22"/>
      <c r="E14" s="323" t="s">
        <v>35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9" t="s">
        <v>33</v>
      </c>
      <c r="AN14" s="32" t="s">
        <v>35</v>
      </c>
      <c r="AR14" s="22"/>
      <c r="BE14" s="318"/>
      <c r="BS14" s="19" t="s">
        <v>6</v>
      </c>
    </row>
    <row r="15" spans="1:74" ht="6.9" customHeight="1">
      <c r="B15" s="22"/>
      <c r="AR15" s="22"/>
      <c r="BE15" s="318"/>
      <c r="BS15" s="19" t="s">
        <v>4</v>
      </c>
    </row>
    <row r="16" spans="1:74" ht="12" customHeight="1">
      <c r="B16" s="22"/>
      <c r="D16" s="29" t="s">
        <v>36</v>
      </c>
      <c r="AK16" s="29" t="s">
        <v>30</v>
      </c>
      <c r="AN16" s="27" t="s">
        <v>31</v>
      </c>
      <c r="AR16" s="22"/>
      <c r="BE16" s="318"/>
      <c r="BS16" s="19" t="s">
        <v>4</v>
      </c>
    </row>
    <row r="17" spans="2:71" ht="18.45" customHeight="1">
      <c r="B17" s="22"/>
      <c r="E17" s="27" t="s">
        <v>37</v>
      </c>
      <c r="AK17" s="29" t="s">
        <v>33</v>
      </c>
      <c r="AN17" s="27" t="s">
        <v>31</v>
      </c>
      <c r="AR17" s="22"/>
      <c r="BE17" s="318"/>
      <c r="BS17" s="19" t="s">
        <v>38</v>
      </c>
    </row>
    <row r="18" spans="2:71" ht="6.9" customHeight="1">
      <c r="B18" s="22"/>
      <c r="AR18" s="22"/>
      <c r="BE18" s="318"/>
      <c r="BS18" s="19" t="s">
        <v>39</v>
      </c>
    </row>
    <row r="19" spans="2:71" ht="12" customHeight="1">
      <c r="B19" s="22"/>
      <c r="D19" s="29" t="s">
        <v>40</v>
      </c>
      <c r="AK19" s="29" t="s">
        <v>30</v>
      </c>
      <c r="AN19" s="27" t="s">
        <v>31</v>
      </c>
      <c r="AR19" s="22"/>
      <c r="BE19" s="318"/>
      <c r="BS19" s="19" t="s">
        <v>39</v>
      </c>
    </row>
    <row r="20" spans="2:71" ht="18.45" customHeight="1">
      <c r="B20" s="22"/>
      <c r="E20" s="27" t="s">
        <v>41</v>
      </c>
      <c r="AK20" s="29" t="s">
        <v>33</v>
      </c>
      <c r="AN20" s="27" t="s">
        <v>31</v>
      </c>
      <c r="AR20" s="22"/>
      <c r="BE20" s="318"/>
      <c r="BS20" s="19" t="s">
        <v>4</v>
      </c>
    </row>
    <row r="21" spans="2:71" ht="6.9" customHeight="1">
      <c r="B21" s="22"/>
      <c r="AR21" s="22"/>
      <c r="BE21" s="318"/>
    </row>
    <row r="22" spans="2:71" ht="12" customHeight="1">
      <c r="B22" s="22"/>
      <c r="D22" s="29" t="s">
        <v>42</v>
      </c>
      <c r="AR22" s="22"/>
      <c r="BE22" s="318"/>
    </row>
    <row r="23" spans="2:71" ht="47.25" customHeight="1">
      <c r="B23" s="22"/>
      <c r="E23" s="325" t="s">
        <v>43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R23" s="22"/>
      <c r="BE23" s="318"/>
    </row>
    <row r="24" spans="2:71" ht="6.9" customHeight="1">
      <c r="B24" s="22"/>
      <c r="AR24" s="22"/>
      <c r="BE24" s="318"/>
    </row>
    <row r="25" spans="2:71" ht="6.9" customHeight="1">
      <c r="B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22"/>
      <c r="BE25" s="318"/>
    </row>
    <row r="26" spans="2:71" s="1" customFormat="1" ht="25.95" customHeight="1">
      <c r="B26" s="35"/>
      <c r="D26" s="36" t="s">
        <v>44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6">
        <f>ROUND(AG54,0)</f>
        <v>0</v>
      </c>
      <c r="AL26" s="327"/>
      <c r="AM26" s="327"/>
      <c r="AN26" s="327"/>
      <c r="AO26" s="327"/>
      <c r="AR26" s="35"/>
      <c r="BE26" s="318"/>
    </row>
    <row r="27" spans="2:71" s="1" customFormat="1" ht="6.9" customHeight="1">
      <c r="B27" s="35"/>
      <c r="AR27" s="35"/>
      <c r="BE27" s="318"/>
    </row>
    <row r="28" spans="2:71" s="1" customFormat="1" ht="13.2">
      <c r="B28" s="35"/>
      <c r="L28" s="328" t="s">
        <v>45</v>
      </c>
      <c r="M28" s="328"/>
      <c r="N28" s="328"/>
      <c r="O28" s="328"/>
      <c r="P28" s="328"/>
      <c r="W28" s="328" t="s">
        <v>46</v>
      </c>
      <c r="X28" s="328"/>
      <c r="Y28" s="328"/>
      <c r="Z28" s="328"/>
      <c r="AA28" s="328"/>
      <c r="AB28" s="328"/>
      <c r="AC28" s="328"/>
      <c r="AD28" s="328"/>
      <c r="AE28" s="328"/>
      <c r="AK28" s="328" t="s">
        <v>47</v>
      </c>
      <c r="AL28" s="328"/>
      <c r="AM28" s="328"/>
      <c r="AN28" s="328"/>
      <c r="AO28" s="328"/>
      <c r="AR28" s="35"/>
      <c r="BE28" s="318"/>
    </row>
    <row r="29" spans="2:71" s="2" customFormat="1" ht="14.4" customHeight="1">
      <c r="B29" s="39"/>
      <c r="D29" s="29" t="s">
        <v>48</v>
      </c>
      <c r="F29" s="29" t="s">
        <v>49</v>
      </c>
      <c r="L29" s="331">
        <v>0.21</v>
      </c>
      <c r="M29" s="330"/>
      <c r="N29" s="330"/>
      <c r="O29" s="330"/>
      <c r="P29" s="330"/>
      <c r="W29" s="329">
        <f>ROUND(AZ54, 0)</f>
        <v>0</v>
      </c>
      <c r="X29" s="330"/>
      <c r="Y29" s="330"/>
      <c r="Z29" s="330"/>
      <c r="AA29" s="330"/>
      <c r="AB29" s="330"/>
      <c r="AC29" s="330"/>
      <c r="AD29" s="330"/>
      <c r="AE29" s="330"/>
      <c r="AK29" s="329">
        <f>ROUND(AV54, 0)</f>
        <v>0</v>
      </c>
      <c r="AL29" s="330"/>
      <c r="AM29" s="330"/>
      <c r="AN29" s="330"/>
      <c r="AO29" s="330"/>
      <c r="AR29" s="39"/>
      <c r="BE29" s="319"/>
    </row>
    <row r="30" spans="2:71" s="2" customFormat="1" ht="14.4" customHeight="1">
      <c r="B30" s="39"/>
      <c r="F30" s="29" t="s">
        <v>50</v>
      </c>
      <c r="L30" s="331">
        <v>0.12</v>
      </c>
      <c r="M30" s="330"/>
      <c r="N30" s="330"/>
      <c r="O30" s="330"/>
      <c r="P30" s="330"/>
      <c r="W30" s="329">
        <f>ROUND(BA54, 0)</f>
        <v>0</v>
      </c>
      <c r="X30" s="330"/>
      <c r="Y30" s="330"/>
      <c r="Z30" s="330"/>
      <c r="AA30" s="330"/>
      <c r="AB30" s="330"/>
      <c r="AC30" s="330"/>
      <c r="AD30" s="330"/>
      <c r="AE30" s="330"/>
      <c r="AK30" s="329">
        <f>ROUND(AW54, 0)</f>
        <v>0</v>
      </c>
      <c r="AL30" s="330"/>
      <c r="AM30" s="330"/>
      <c r="AN30" s="330"/>
      <c r="AO30" s="330"/>
      <c r="AR30" s="39"/>
      <c r="BE30" s="319"/>
    </row>
    <row r="31" spans="2:71" s="2" customFormat="1" ht="14.4" hidden="1" customHeight="1">
      <c r="B31" s="39"/>
      <c r="F31" s="29" t="s">
        <v>51</v>
      </c>
      <c r="L31" s="331">
        <v>0.21</v>
      </c>
      <c r="M31" s="330"/>
      <c r="N31" s="330"/>
      <c r="O31" s="330"/>
      <c r="P31" s="330"/>
      <c r="W31" s="329">
        <f>ROUND(BB54, 0)</f>
        <v>0</v>
      </c>
      <c r="X31" s="330"/>
      <c r="Y31" s="330"/>
      <c r="Z31" s="330"/>
      <c r="AA31" s="330"/>
      <c r="AB31" s="330"/>
      <c r="AC31" s="330"/>
      <c r="AD31" s="330"/>
      <c r="AE31" s="330"/>
      <c r="AK31" s="329">
        <v>0</v>
      </c>
      <c r="AL31" s="330"/>
      <c r="AM31" s="330"/>
      <c r="AN31" s="330"/>
      <c r="AO31" s="330"/>
      <c r="AR31" s="39"/>
      <c r="BE31" s="319"/>
    </row>
    <row r="32" spans="2:71" s="2" customFormat="1" ht="14.4" hidden="1" customHeight="1">
      <c r="B32" s="39"/>
      <c r="F32" s="29" t="s">
        <v>52</v>
      </c>
      <c r="L32" s="331">
        <v>0.12</v>
      </c>
      <c r="M32" s="330"/>
      <c r="N32" s="330"/>
      <c r="O32" s="330"/>
      <c r="P32" s="330"/>
      <c r="W32" s="329">
        <f>ROUND(BC54, 0)</f>
        <v>0</v>
      </c>
      <c r="X32" s="330"/>
      <c r="Y32" s="330"/>
      <c r="Z32" s="330"/>
      <c r="AA32" s="330"/>
      <c r="AB32" s="330"/>
      <c r="AC32" s="330"/>
      <c r="AD32" s="330"/>
      <c r="AE32" s="330"/>
      <c r="AK32" s="329">
        <v>0</v>
      </c>
      <c r="AL32" s="330"/>
      <c r="AM32" s="330"/>
      <c r="AN32" s="330"/>
      <c r="AO32" s="330"/>
      <c r="AR32" s="39"/>
      <c r="BE32" s="319"/>
    </row>
    <row r="33" spans="2:44" s="2" customFormat="1" ht="14.4" hidden="1" customHeight="1">
      <c r="B33" s="39"/>
      <c r="F33" s="29" t="s">
        <v>53</v>
      </c>
      <c r="L33" s="331">
        <v>0</v>
      </c>
      <c r="M33" s="330"/>
      <c r="N33" s="330"/>
      <c r="O33" s="330"/>
      <c r="P33" s="330"/>
      <c r="W33" s="329">
        <f>ROUND(BD54, 0)</f>
        <v>0</v>
      </c>
      <c r="X33" s="330"/>
      <c r="Y33" s="330"/>
      <c r="Z33" s="330"/>
      <c r="AA33" s="330"/>
      <c r="AB33" s="330"/>
      <c r="AC33" s="330"/>
      <c r="AD33" s="330"/>
      <c r="AE33" s="330"/>
      <c r="AK33" s="329">
        <v>0</v>
      </c>
      <c r="AL33" s="330"/>
      <c r="AM33" s="330"/>
      <c r="AN33" s="330"/>
      <c r="AO33" s="330"/>
      <c r="AR33" s="39"/>
    </row>
    <row r="34" spans="2:44" s="1" customFormat="1" ht="6.9" customHeight="1">
      <c r="B34" s="35"/>
      <c r="AR34" s="35"/>
    </row>
    <row r="35" spans="2:44" s="1" customFormat="1" ht="25.95" customHeight="1">
      <c r="B35" s="35"/>
      <c r="C35" s="40"/>
      <c r="D35" s="41" t="s">
        <v>54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55</v>
      </c>
      <c r="U35" s="42"/>
      <c r="V35" s="42"/>
      <c r="W35" s="42"/>
      <c r="X35" s="335" t="s">
        <v>56</v>
      </c>
      <c r="Y35" s="333"/>
      <c r="Z35" s="333"/>
      <c r="AA35" s="333"/>
      <c r="AB35" s="333"/>
      <c r="AC35" s="42"/>
      <c r="AD35" s="42"/>
      <c r="AE35" s="42"/>
      <c r="AF35" s="42"/>
      <c r="AG35" s="42"/>
      <c r="AH35" s="42"/>
      <c r="AI35" s="42"/>
      <c r="AJ35" s="42"/>
      <c r="AK35" s="332">
        <f>SUM(AK26:AK33)</f>
        <v>0</v>
      </c>
      <c r="AL35" s="333"/>
      <c r="AM35" s="333"/>
      <c r="AN35" s="333"/>
      <c r="AO35" s="334"/>
      <c r="AP35" s="40"/>
      <c r="AQ35" s="40"/>
      <c r="AR35" s="35"/>
    </row>
    <row r="36" spans="2:44" s="1" customFormat="1" ht="6.9" customHeight="1">
      <c r="B36" s="35"/>
      <c r="AR36" s="35"/>
    </row>
    <row r="37" spans="2:44" s="1" customFormat="1" ht="6.9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</row>
    <row r="41" spans="2:44" s="1" customFormat="1" ht="6.9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</row>
    <row r="42" spans="2:44" s="1" customFormat="1" ht="24.9" customHeight="1">
      <c r="B42" s="35"/>
      <c r="C42" s="23" t="s">
        <v>57</v>
      </c>
      <c r="AR42" s="35"/>
    </row>
    <row r="43" spans="2:44" s="1" customFormat="1" ht="6.9" customHeight="1">
      <c r="B43" s="35"/>
      <c r="AR43" s="35"/>
    </row>
    <row r="44" spans="2:44" s="3" customFormat="1" ht="12" customHeight="1">
      <c r="B44" s="48"/>
      <c r="C44" s="29" t="s">
        <v>13</v>
      </c>
      <c r="L44" s="3" t="str">
        <f>K5</f>
        <v>479-2019/24</v>
      </c>
      <c r="AR44" s="48"/>
    </row>
    <row r="45" spans="2:44" s="4" customFormat="1" ht="36.9" customHeight="1">
      <c r="B45" s="49"/>
      <c r="C45" s="50" t="s">
        <v>16</v>
      </c>
      <c r="L45" s="295" t="str">
        <f>K6</f>
        <v>Stavební úpravy objektu a přístavba výtahu polyfunkčního domu Školní 890-2, Kopřivnice - AKTUALIZACE 2024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49"/>
    </row>
    <row r="46" spans="2:44" s="1" customFormat="1" ht="6.9" customHeight="1">
      <c r="B46" s="35"/>
      <c r="AR46" s="35"/>
    </row>
    <row r="47" spans="2:44" s="1" customFormat="1" ht="12" customHeight="1">
      <c r="B47" s="35"/>
      <c r="C47" s="29" t="s">
        <v>21</v>
      </c>
      <c r="L47" s="51" t="str">
        <f>IF(K8="","",K8)</f>
        <v>Kopřivnice</v>
      </c>
      <c r="AI47" s="29" t="s">
        <v>23</v>
      </c>
      <c r="AM47" s="297" t="str">
        <f>IF(AN8= "","",AN8)</f>
        <v>26. 4. 2024</v>
      </c>
      <c r="AN47" s="297"/>
      <c r="AR47" s="35"/>
    </row>
    <row r="48" spans="2:44" s="1" customFormat="1" ht="6.9" customHeight="1">
      <c r="B48" s="35"/>
      <c r="AR48" s="35"/>
    </row>
    <row r="49" spans="1:91" s="1" customFormat="1" ht="25.65" customHeight="1">
      <c r="B49" s="35"/>
      <c r="C49" s="29" t="s">
        <v>29</v>
      </c>
      <c r="L49" s="3" t="str">
        <f>IF(E11= "","",E11)</f>
        <v>Město Kopřivnice</v>
      </c>
      <c r="AI49" s="29" t="s">
        <v>36</v>
      </c>
      <c r="AM49" s="298" t="str">
        <f>IF(E17="","",E17)</f>
        <v>ENERGO-STEEL spol. s r.o.</v>
      </c>
      <c r="AN49" s="299"/>
      <c r="AO49" s="299"/>
      <c r="AP49" s="299"/>
      <c r="AR49" s="35"/>
      <c r="AS49" s="300" t="s">
        <v>58</v>
      </c>
      <c r="AT49" s="301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1" s="1" customFormat="1" ht="15.15" customHeight="1">
      <c r="B50" s="35"/>
      <c r="C50" s="29" t="s">
        <v>34</v>
      </c>
      <c r="L50" s="3" t="str">
        <f>IF(E14= "Vyplň údaj","",E14)</f>
        <v/>
      </c>
      <c r="AI50" s="29" t="s">
        <v>40</v>
      </c>
      <c r="AM50" s="298" t="str">
        <f>IF(E20="","",E20)</f>
        <v xml:space="preserve"> </v>
      </c>
      <c r="AN50" s="299"/>
      <c r="AO50" s="299"/>
      <c r="AP50" s="299"/>
      <c r="AR50" s="35"/>
      <c r="AS50" s="302"/>
      <c r="AT50" s="303"/>
      <c r="BD50" s="56"/>
    </row>
    <row r="51" spans="1:91" s="1" customFormat="1" ht="10.8" customHeight="1">
      <c r="B51" s="35"/>
      <c r="AR51" s="35"/>
      <c r="AS51" s="302"/>
      <c r="AT51" s="303"/>
      <c r="BD51" s="56"/>
    </row>
    <row r="52" spans="1:91" s="1" customFormat="1" ht="29.25" customHeight="1">
      <c r="B52" s="35"/>
      <c r="C52" s="304" t="s">
        <v>59</v>
      </c>
      <c r="D52" s="305"/>
      <c r="E52" s="305"/>
      <c r="F52" s="305"/>
      <c r="G52" s="305"/>
      <c r="H52" s="57"/>
      <c r="I52" s="307" t="s">
        <v>60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6" t="s">
        <v>61</v>
      </c>
      <c r="AH52" s="305"/>
      <c r="AI52" s="305"/>
      <c r="AJ52" s="305"/>
      <c r="AK52" s="305"/>
      <c r="AL52" s="305"/>
      <c r="AM52" s="305"/>
      <c r="AN52" s="307" t="s">
        <v>62</v>
      </c>
      <c r="AO52" s="305"/>
      <c r="AP52" s="305"/>
      <c r="AQ52" s="58" t="s">
        <v>63</v>
      </c>
      <c r="AR52" s="35"/>
      <c r="AS52" s="59" t="s">
        <v>64</v>
      </c>
      <c r="AT52" s="60" t="s">
        <v>65</v>
      </c>
      <c r="AU52" s="60" t="s">
        <v>66</v>
      </c>
      <c r="AV52" s="60" t="s">
        <v>67</v>
      </c>
      <c r="AW52" s="60" t="s">
        <v>68</v>
      </c>
      <c r="AX52" s="60" t="s">
        <v>69</v>
      </c>
      <c r="AY52" s="60" t="s">
        <v>70</v>
      </c>
      <c r="AZ52" s="60" t="s">
        <v>71</v>
      </c>
      <c r="BA52" s="60" t="s">
        <v>72</v>
      </c>
      <c r="BB52" s="60" t="s">
        <v>73</v>
      </c>
      <c r="BC52" s="60" t="s">
        <v>74</v>
      </c>
      <c r="BD52" s="61" t="s">
        <v>75</v>
      </c>
    </row>
    <row r="53" spans="1:91" s="1" customFormat="1" ht="10.8" customHeight="1">
      <c r="B53" s="35"/>
      <c r="AR53" s="35"/>
      <c r="AS53" s="62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4"/>
    </row>
    <row r="54" spans="1:91" s="5" customFormat="1" ht="32.4" customHeight="1">
      <c r="B54" s="63"/>
      <c r="C54" s="64" t="s">
        <v>76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15">
        <f>ROUND(AG55+SUM(AG56:AG58),0)</f>
        <v>0</v>
      </c>
      <c r="AH54" s="315"/>
      <c r="AI54" s="315"/>
      <c r="AJ54" s="315"/>
      <c r="AK54" s="315"/>
      <c r="AL54" s="315"/>
      <c r="AM54" s="315"/>
      <c r="AN54" s="316">
        <f t="shared" ref="AN54:AN59" si="0">SUM(AG54,AT54)</f>
        <v>0</v>
      </c>
      <c r="AO54" s="316"/>
      <c r="AP54" s="316"/>
      <c r="AQ54" s="67" t="s">
        <v>31</v>
      </c>
      <c r="AR54" s="63"/>
      <c r="AS54" s="68">
        <f>ROUND(AS55+SUM(AS56:AS58),0)</f>
        <v>0</v>
      </c>
      <c r="AT54" s="69">
        <f t="shared" ref="AT54:AT59" si="1">ROUND(SUM(AV54:AW54),0)</f>
        <v>0</v>
      </c>
      <c r="AU54" s="70">
        <f>ROUND(AU55+SUM(AU56:AU58),5)</f>
        <v>0</v>
      </c>
      <c r="AV54" s="69">
        <f>ROUND(AZ54*L29,0)</f>
        <v>0</v>
      </c>
      <c r="AW54" s="69">
        <f>ROUND(BA54*L30,0)</f>
        <v>0</v>
      </c>
      <c r="AX54" s="69">
        <f>ROUND(BB54*L29,0)</f>
        <v>0</v>
      </c>
      <c r="AY54" s="69">
        <f>ROUND(BC54*L30,0)</f>
        <v>0</v>
      </c>
      <c r="AZ54" s="69">
        <f>ROUND(AZ55+SUM(AZ56:AZ58),0)</f>
        <v>0</v>
      </c>
      <c r="BA54" s="69">
        <f>ROUND(BA55+SUM(BA56:BA58),0)</f>
        <v>0</v>
      </c>
      <c r="BB54" s="69">
        <f>ROUND(BB55+SUM(BB56:BB58),0)</f>
        <v>0</v>
      </c>
      <c r="BC54" s="69">
        <f>ROUND(BC55+SUM(BC56:BC58),0)</f>
        <v>0</v>
      </c>
      <c r="BD54" s="71">
        <f>ROUND(BD55+SUM(BD56:BD58),0)</f>
        <v>0</v>
      </c>
      <c r="BS54" s="72" t="s">
        <v>77</v>
      </c>
      <c r="BT54" s="72" t="s">
        <v>78</v>
      </c>
      <c r="BU54" s="73" t="s">
        <v>79</v>
      </c>
      <c r="BV54" s="72" t="s">
        <v>80</v>
      </c>
      <c r="BW54" s="72" t="s">
        <v>5</v>
      </c>
      <c r="BX54" s="72" t="s">
        <v>81</v>
      </c>
      <c r="CL54" s="72" t="s">
        <v>19</v>
      </c>
    </row>
    <row r="55" spans="1:91" s="6" customFormat="1" ht="24.75" customHeight="1">
      <c r="A55" s="74" t="s">
        <v>82</v>
      </c>
      <c r="B55" s="75"/>
      <c r="C55" s="76"/>
      <c r="D55" s="308" t="s">
        <v>83</v>
      </c>
      <c r="E55" s="308"/>
      <c r="F55" s="308"/>
      <c r="G55" s="308"/>
      <c r="H55" s="308"/>
      <c r="I55" s="77"/>
      <c r="J55" s="308" t="s">
        <v>84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9">
        <f>'SO 01 - Energetická opatř...'!J30</f>
        <v>0</v>
      </c>
      <c r="AH55" s="310"/>
      <c r="AI55" s="310"/>
      <c r="AJ55" s="310"/>
      <c r="AK55" s="310"/>
      <c r="AL55" s="310"/>
      <c r="AM55" s="310"/>
      <c r="AN55" s="309">
        <f t="shared" si="0"/>
        <v>0</v>
      </c>
      <c r="AO55" s="310"/>
      <c r="AP55" s="310"/>
      <c r="AQ55" s="78" t="s">
        <v>85</v>
      </c>
      <c r="AR55" s="75"/>
      <c r="AS55" s="79">
        <v>0</v>
      </c>
      <c r="AT55" s="80">
        <f t="shared" si="1"/>
        <v>0</v>
      </c>
      <c r="AU55" s="81">
        <f>'SO 01 - Energetická opatř...'!P104</f>
        <v>0</v>
      </c>
      <c r="AV55" s="80">
        <f>'SO 01 - Energetická opatř...'!J33</f>
        <v>0</v>
      </c>
      <c r="AW55" s="80">
        <f>'SO 01 - Energetická opatř...'!J34</f>
        <v>0</v>
      </c>
      <c r="AX55" s="80">
        <f>'SO 01 - Energetická opatř...'!J35</f>
        <v>0</v>
      </c>
      <c r="AY55" s="80">
        <f>'SO 01 - Energetická opatř...'!J36</f>
        <v>0</v>
      </c>
      <c r="AZ55" s="80">
        <f>'SO 01 - Energetická opatř...'!F33</f>
        <v>0</v>
      </c>
      <c r="BA55" s="80">
        <f>'SO 01 - Energetická opatř...'!F34</f>
        <v>0</v>
      </c>
      <c r="BB55" s="80">
        <f>'SO 01 - Energetická opatř...'!F35</f>
        <v>0</v>
      </c>
      <c r="BC55" s="80">
        <f>'SO 01 - Energetická opatř...'!F36</f>
        <v>0</v>
      </c>
      <c r="BD55" s="82">
        <f>'SO 01 - Energetická opatř...'!F37</f>
        <v>0</v>
      </c>
      <c r="BT55" s="83" t="s">
        <v>39</v>
      </c>
      <c r="BV55" s="83" t="s">
        <v>80</v>
      </c>
      <c r="BW55" s="83" t="s">
        <v>86</v>
      </c>
      <c r="BX55" s="83" t="s">
        <v>5</v>
      </c>
      <c r="CL55" s="83" t="s">
        <v>19</v>
      </c>
      <c r="CM55" s="83" t="s">
        <v>87</v>
      </c>
    </row>
    <row r="56" spans="1:91" s="6" customFormat="1" ht="16.5" customHeight="1">
      <c r="A56" s="74" t="s">
        <v>82</v>
      </c>
      <c r="B56" s="75"/>
      <c r="C56" s="76"/>
      <c r="D56" s="308" t="s">
        <v>88</v>
      </c>
      <c r="E56" s="308"/>
      <c r="F56" s="308"/>
      <c r="G56" s="308"/>
      <c r="H56" s="308"/>
      <c r="I56" s="77"/>
      <c r="J56" s="308" t="s">
        <v>89</v>
      </c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09">
        <f>'SO 02 - Výtah'!J30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78" t="s">
        <v>85</v>
      </c>
      <c r="AR56" s="75"/>
      <c r="AS56" s="79">
        <v>0</v>
      </c>
      <c r="AT56" s="80">
        <f t="shared" si="1"/>
        <v>0</v>
      </c>
      <c r="AU56" s="81">
        <f>'SO 02 - Výtah'!P100</f>
        <v>0</v>
      </c>
      <c r="AV56" s="80">
        <f>'SO 02 - Výtah'!J33</f>
        <v>0</v>
      </c>
      <c r="AW56" s="80">
        <f>'SO 02 - Výtah'!J34</f>
        <v>0</v>
      </c>
      <c r="AX56" s="80">
        <f>'SO 02 - Výtah'!J35</f>
        <v>0</v>
      </c>
      <c r="AY56" s="80">
        <f>'SO 02 - Výtah'!J36</f>
        <v>0</v>
      </c>
      <c r="AZ56" s="80">
        <f>'SO 02 - Výtah'!F33</f>
        <v>0</v>
      </c>
      <c r="BA56" s="80">
        <f>'SO 02 - Výtah'!F34</f>
        <v>0</v>
      </c>
      <c r="BB56" s="80">
        <f>'SO 02 - Výtah'!F35</f>
        <v>0</v>
      </c>
      <c r="BC56" s="80">
        <f>'SO 02 - Výtah'!F36</f>
        <v>0</v>
      </c>
      <c r="BD56" s="82">
        <f>'SO 02 - Výtah'!F37</f>
        <v>0</v>
      </c>
      <c r="BT56" s="83" t="s">
        <v>39</v>
      </c>
      <c r="BV56" s="83" t="s">
        <v>80</v>
      </c>
      <c r="BW56" s="83" t="s">
        <v>90</v>
      </c>
      <c r="BX56" s="83" t="s">
        <v>5</v>
      </c>
      <c r="CL56" s="83" t="s">
        <v>19</v>
      </c>
      <c r="CM56" s="83" t="s">
        <v>87</v>
      </c>
    </row>
    <row r="57" spans="1:91" s="6" customFormat="1" ht="24.75" customHeight="1">
      <c r="A57" s="74" t="s">
        <v>82</v>
      </c>
      <c r="B57" s="75"/>
      <c r="C57" s="76"/>
      <c r="D57" s="308" t="s">
        <v>91</v>
      </c>
      <c r="E57" s="308"/>
      <c r="F57" s="308"/>
      <c r="G57" s="308"/>
      <c r="H57" s="308"/>
      <c r="I57" s="77"/>
      <c r="J57" s="308" t="s">
        <v>92</v>
      </c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09">
        <f>'SO 04 - Hydroizolace spod...'!J30</f>
        <v>0</v>
      </c>
      <c r="AH57" s="310"/>
      <c r="AI57" s="310"/>
      <c r="AJ57" s="310"/>
      <c r="AK57" s="310"/>
      <c r="AL57" s="310"/>
      <c r="AM57" s="310"/>
      <c r="AN57" s="309">
        <f t="shared" si="0"/>
        <v>0</v>
      </c>
      <c r="AO57" s="310"/>
      <c r="AP57" s="310"/>
      <c r="AQ57" s="78" t="s">
        <v>85</v>
      </c>
      <c r="AR57" s="75"/>
      <c r="AS57" s="79">
        <v>0</v>
      </c>
      <c r="AT57" s="80">
        <f t="shared" si="1"/>
        <v>0</v>
      </c>
      <c r="AU57" s="81">
        <f>'SO 04 - Hydroizolace spod...'!P97</f>
        <v>0</v>
      </c>
      <c r="AV57" s="80">
        <f>'SO 04 - Hydroizolace spod...'!J33</f>
        <v>0</v>
      </c>
      <c r="AW57" s="80">
        <f>'SO 04 - Hydroizolace spod...'!J34</f>
        <v>0</v>
      </c>
      <c r="AX57" s="80">
        <f>'SO 04 - Hydroizolace spod...'!J35</f>
        <v>0</v>
      </c>
      <c r="AY57" s="80">
        <f>'SO 04 - Hydroizolace spod...'!J36</f>
        <v>0</v>
      </c>
      <c r="AZ57" s="80">
        <f>'SO 04 - Hydroizolace spod...'!F33</f>
        <v>0</v>
      </c>
      <c r="BA57" s="80">
        <f>'SO 04 - Hydroizolace spod...'!F34</f>
        <v>0</v>
      </c>
      <c r="BB57" s="80">
        <f>'SO 04 - Hydroizolace spod...'!F35</f>
        <v>0</v>
      </c>
      <c r="BC57" s="80">
        <f>'SO 04 - Hydroizolace spod...'!F36</f>
        <v>0</v>
      </c>
      <c r="BD57" s="82">
        <f>'SO 04 - Hydroizolace spod...'!F37</f>
        <v>0</v>
      </c>
      <c r="BT57" s="83" t="s">
        <v>39</v>
      </c>
      <c r="BV57" s="83" t="s">
        <v>80</v>
      </c>
      <c r="BW57" s="83" t="s">
        <v>93</v>
      </c>
      <c r="BX57" s="83" t="s">
        <v>5</v>
      </c>
      <c r="CL57" s="83" t="s">
        <v>19</v>
      </c>
      <c r="CM57" s="83" t="s">
        <v>87</v>
      </c>
    </row>
    <row r="58" spans="1:91" s="6" customFormat="1" ht="24.75" customHeight="1">
      <c r="B58" s="75"/>
      <c r="C58" s="76"/>
      <c r="D58" s="308" t="s">
        <v>94</v>
      </c>
      <c r="E58" s="308"/>
      <c r="F58" s="308"/>
      <c r="G58" s="308"/>
      <c r="H58" s="308"/>
      <c r="I58" s="77"/>
      <c r="J58" s="308" t="s">
        <v>95</v>
      </c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311">
        <f>ROUND(AG59,0)</f>
        <v>0</v>
      </c>
      <c r="AH58" s="310"/>
      <c r="AI58" s="310"/>
      <c r="AJ58" s="310"/>
      <c r="AK58" s="310"/>
      <c r="AL58" s="310"/>
      <c r="AM58" s="310"/>
      <c r="AN58" s="309">
        <f t="shared" si="0"/>
        <v>0</v>
      </c>
      <c r="AO58" s="310"/>
      <c r="AP58" s="310"/>
      <c r="AQ58" s="78" t="s">
        <v>85</v>
      </c>
      <c r="AR58" s="75"/>
      <c r="AS58" s="79">
        <f>ROUND(AS59,0)</f>
        <v>0</v>
      </c>
      <c r="AT58" s="80">
        <f t="shared" si="1"/>
        <v>0</v>
      </c>
      <c r="AU58" s="81">
        <f>ROUND(AU59,5)</f>
        <v>0</v>
      </c>
      <c r="AV58" s="80">
        <f>ROUND(AZ58*L29,0)</f>
        <v>0</v>
      </c>
      <c r="AW58" s="80">
        <f>ROUND(BA58*L30,0)</f>
        <v>0</v>
      </c>
      <c r="AX58" s="80">
        <f>ROUND(BB58*L29,0)</f>
        <v>0</v>
      </c>
      <c r="AY58" s="80">
        <f>ROUND(BC58*L30,0)</f>
        <v>0</v>
      </c>
      <c r="AZ58" s="80">
        <f>ROUND(AZ59,0)</f>
        <v>0</v>
      </c>
      <c r="BA58" s="80">
        <f>ROUND(BA59,0)</f>
        <v>0</v>
      </c>
      <c r="BB58" s="80">
        <f>ROUND(BB59,0)</f>
        <v>0</v>
      </c>
      <c r="BC58" s="80">
        <f>ROUND(BC59,0)</f>
        <v>0</v>
      </c>
      <c r="BD58" s="82">
        <f>ROUND(BD59,0)</f>
        <v>0</v>
      </c>
      <c r="BS58" s="83" t="s">
        <v>77</v>
      </c>
      <c r="BT58" s="83" t="s">
        <v>39</v>
      </c>
      <c r="BU58" s="83" t="s">
        <v>79</v>
      </c>
      <c r="BV58" s="83" t="s">
        <v>80</v>
      </c>
      <c r="BW58" s="83" t="s">
        <v>96</v>
      </c>
      <c r="BX58" s="83" t="s">
        <v>5</v>
      </c>
      <c r="CL58" s="83" t="s">
        <v>19</v>
      </c>
      <c r="CM58" s="83" t="s">
        <v>87</v>
      </c>
    </row>
    <row r="59" spans="1:91" s="3" customFormat="1" ht="23.25" customHeight="1">
      <c r="A59" s="74" t="s">
        <v>82</v>
      </c>
      <c r="B59" s="48"/>
      <c r="C59" s="9"/>
      <c r="D59" s="9"/>
      <c r="E59" s="314" t="s">
        <v>97</v>
      </c>
      <c r="F59" s="314"/>
      <c r="G59" s="314"/>
      <c r="H59" s="314"/>
      <c r="I59" s="314"/>
      <c r="J59" s="9"/>
      <c r="K59" s="314" t="s">
        <v>98</v>
      </c>
      <c r="L59" s="314"/>
      <c r="M59" s="314"/>
      <c r="N59" s="314"/>
      <c r="O59" s="314"/>
      <c r="P59" s="314"/>
      <c r="Q59" s="314"/>
      <c r="R59" s="314"/>
      <c r="S59" s="314"/>
      <c r="T59" s="314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12">
        <f>'D.1.4.4_A - Elektroinstal...'!J32</f>
        <v>0</v>
      </c>
      <c r="AH59" s="313"/>
      <c r="AI59" s="313"/>
      <c r="AJ59" s="313"/>
      <c r="AK59" s="313"/>
      <c r="AL59" s="313"/>
      <c r="AM59" s="313"/>
      <c r="AN59" s="312">
        <f t="shared" si="0"/>
        <v>0</v>
      </c>
      <c r="AO59" s="313"/>
      <c r="AP59" s="313"/>
      <c r="AQ59" s="84" t="s">
        <v>99</v>
      </c>
      <c r="AR59" s="48"/>
      <c r="AS59" s="85">
        <v>0</v>
      </c>
      <c r="AT59" s="86">
        <f t="shared" si="1"/>
        <v>0</v>
      </c>
      <c r="AU59" s="87">
        <f>'D.1.4.4_A - Elektroinstal...'!P95</f>
        <v>0</v>
      </c>
      <c r="AV59" s="86">
        <f>'D.1.4.4_A - Elektroinstal...'!J35</f>
        <v>0</v>
      </c>
      <c r="AW59" s="86">
        <f>'D.1.4.4_A - Elektroinstal...'!J36</f>
        <v>0</v>
      </c>
      <c r="AX59" s="86">
        <f>'D.1.4.4_A - Elektroinstal...'!J37</f>
        <v>0</v>
      </c>
      <c r="AY59" s="86">
        <f>'D.1.4.4_A - Elektroinstal...'!J38</f>
        <v>0</v>
      </c>
      <c r="AZ59" s="86">
        <f>'D.1.4.4_A - Elektroinstal...'!F35</f>
        <v>0</v>
      </c>
      <c r="BA59" s="86">
        <f>'D.1.4.4_A - Elektroinstal...'!F36</f>
        <v>0</v>
      </c>
      <c r="BB59" s="86">
        <f>'D.1.4.4_A - Elektroinstal...'!F37</f>
        <v>0</v>
      </c>
      <c r="BC59" s="86">
        <f>'D.1.4.4_A - Elektroinstal...'!F38</f>
        <v>0</v>
      </c>
      <c r="BD59" s="88">
        <f>'D.1.4.4_A - Elektroinstal...'!F39</f>
        <v>0</v>
      </c>
      <c r="BT59" s="27" t="s">
        <v>87</v>
      </c>
      <c r="BV59" s="27" t="s">
        <v>80</v>
      </c>
      <c r="BW59" s="27" t="s">
        <v>100</v>
      </c>
      <c r="BX59" s="27" t="s">
        <v>96</v>
      </c>
      <c r="CL59" s="27" t="s">
        <v>31</v>
      </c>
    </row>
    <row r="60" spans="1:91" s="1" customFormat="1" ht="30" customHeight="1">
      <c r="B60" s="35"/>
      <c r="AR60" s="35"/>
    </row>
    <row r="61" spans="1:91" s="1" customFormat="1" ht="6.9" customHeight="1"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35"/>
    </row>
  </sheetData>
  <sheetProtection algorithmName="SHA-512" hashValue="UKqjzSjKnOricJrWD1nN5zcJAUWNS/Om9b8rluxdpW0H0tyGuUtUGC0kLiPJkXoPRCRxGMMM7RlvszbQ02Pxqw==" saltValue="AgsR5RODZIZENVLzrnjuj6OuOEk7Q23tfLhH21ZIHb0b6MgSAfx5B7s6G3wWkwevFwjs4/vP/hu9rHVbymRLc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Energetická opatř...'!C2" display="/" xr:uid="{00000000-0004-0000-0000-000000000000}"/>
    <hyperlink ref="A56" location="'SO 02 - Výtah'!C2" display="/" xr:uid="{00000000-0004-0000-0000-000001000000}"/>
    <hyperlink ref="A57" location="'SO 04 - Hydroizolace spod...'!C2" display="/" xr:uid="{00000000-0004-0000-0000-000002000000}"/>
    <hyperlink ref="A59" location="'D.1.4.4_A - Elektroinstal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B2:BM2374"/>
  <sheetViews>
    <sheetView showGridLines="0" topLeftCell="A101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9" t="s">
        <v>86</v>
      </c>
      <c r="AZ2" s="89" t="s">
        <v>101</v>
      </c>
      <c r="BA2" s="89" t="s">
        <v>102</v>
      </c>
      <c r="BB2" s="89" t="s">
        <v>103</v>
      </c>
      <c r="BC2" s="89" t="s">
        <v>104</v>
      </c>
      <c r="BD2" s="89" t="s">
        <v>87</v>
      </c>
    </row>
    <row r="3" spans="2:5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  <c r="AZ3" s="89" t="s">
        <v>105</v>
      </c>
      <c r="BA3" s="89" t="s">
        <v>106</v>
      </c>
      <c r="BB3" s="89" t="s">
        <v>103</v>
      </c>
      <c r="BC3" s="89" t="s">
        <v>107</v>
      </c>
      <c r="BD3" s="89" t="s">
        <v>87</v>
      </c>
    </row>
    <row r="4" spans="2:56" ht="24.9" customHeight="1">
      <c r="B4" s="22"/>
      <c r="D4" s="23" t="s">
        <v>108</v>
      </c>
      <c r="L4" s="22"/>
      <c r="M4" s="90" t="s">
        <v>10</v>
      </c>
      <c r="AT4" s="19" t="s">
        <v>4</v>
      </c>
      <c r="AZ4" s="89" t="s">
        <v>109</v>
      </c>
      <c r="BA4" s="89" t="s">
        <v>110</v>
      </c>
      <c r="BB4" s="89" t="s">
        <v>103</v>
      </c>
      <c r="BC4" s="89" t="s">
        <v>111</v>
      </c>
      <c r="BD4" s="89" t="s">
        <v>87</v>
      </c>
    </row>
    <row r="5" spans="2:56" ht="6.9" customHeight="1">
      <c r="B5" s="22"/>
      <c r="L5" s="22"/>
      <c r="AZ5" s="89" t="s">
        <v>112</v>
      </c>
      <c r="BA5" s="89" t="s">
        <v>113</v>
      </c>
      <c r="BB5" s="89" t="s">
        <v>103</v>
      </c>
      <c r="BC5" s="89" t="s">
        <v>114</v>
      </c>
      <c r="BD5" s="89" t="s">
        <v>87</v>
      </c>
    </row>
    <row r="6" spans="2:56" ht="12" customHeight="1">
      <c r="B6" s="22"/>
      <c r="D6" s="29" t="s">
        <v>16</v>
      </c>
      <c r="L6" s="22"/>
      <c r="AZ6" s="89" t="s">
        <v>115</v>
      </c>
      <c r="BA6" s="89" t="s">
        <v>116</v>
      </c>
      <c r="BB6" s="89" t="s">
        <v>103</v>
      </c>
      <c r="BC6" s="89" t="s">
        <v>117</v>
      </c>
      <c r="BD6" s="89" t="s">
        <v>87</v>
      </c>
    </row>
    <row r="7" spans="2:56" ht="26.25" customHeight="1">
      <c r="B7" s="22"/>
      <c r="E7" s="336" t="str">
        <f>'Rekapitulace stavby'!K6</f>
        <v>Stavební úpravy objektu a přístavba výtahu polyfunkčního domu Školní 890-2, Kopřivnice - AKTUALIZACE 2024</v>
      </c>
      <c r="F7" s="337"/>
      <c r="G7" s="337"/>
      <c r="H7" s="337"/>
      <c r="L7" s="22"/>
    </row>
    <row r="8" spans="2:56" s="1" customFormat="1" ht="12" customHeight="1">
      <c r="B8" s="35"/>
      <c r="D8" s="29" t="s">
        <v>118</v>
      </c>
      <c r="L8" s="35"/>
    </row>
    <row r="9" spans="2:56" s="1" customFormat="1" ht="30" customHeight="1">
      <c r="B9" s="35"/>
      <c r="E9" s="295" t="s">
        <v>119</v>
      </c>
      <c r="F9" s="338"/>
      <c r="G9" s="338"/>
      <c r="H9" s="338"/>
      <c r="L9" s="35"/>
    </row>
    <row r="10" spans="2:56" s="1" customFormat="1" ht="10.199999999999999">
      <c r="B10" s="35"/>
      <c r="L10" s="35"/>
    </row>
    <row r="11" spans="2:56" s="1" customFormat="1" ht="12" customHeight="1">
      <c r="B11" s="35"/>
      <c r="D11" s="29" t="s">
        <v>18</v>
      </c>
      <c r="F11" s="27" t="s">
        <v>19</v>
      </c>
      <c r="I11" s="29" t="s">
        <v>20</v>
      </c>
      <c r="J11" s="27" t="s">
        <v>31</v>
      </c>
      <c r="L11" s="35"/>
    </row>
    <row r="12" spans="2:56" s="1" customFormat="1" ht="12" customHeight="1">
      <c r="B12" s="35"/>
      <c r="D12" s="29" t="s">
        <v>21</v>
      </c>
      <c r="F12" s="27" t="s">
        <v>22</v>
      </c>
      <c r="I12" s="29" t="s">
        <v>23</v>
      </c>
      <c r="J12" s="52" t="str">
        <f>'Rekapitulace stavby'!AN8</f>
        <v>26. 4. 2024</v>
      </c>
      <c r="L12" s="35"/>
    </row>
    <row r="13" spans="2:56" s="1" customFormat="1" ht="10.8" customHeight="1">
      <c r="B13" s="35"/>
      <c r="L13" s="35"/>
    </row>
    <row r="14" spans="2:56" s="1" customFormat="1" ht="12" customHeight="1">
      <c r="B14" s="35"/>
      <c r="D14" s="29" t="s">
        <v>29</v>
      </c>
      <c r="I14" s="29" t="s">
        <v>30</v>
      </c>
      <c r="J14" s="27" t="s">
        <v>31</v>
      </c>
      <c r="L14" s="35"/>
    </row>
    <row r="15" spans="2:56" s="1" customFormat="1" ht="18" customHeight="1">
      <c r="B15" s="35"/>
      <c r="E15" s="27" t="s">
        <v>32</v>
      </c>
      <c r="I15" s="29" t="s">
        <v>33</v>
      </c>
      <c r="J15" s="27" t="s">
        <v>31</v>
      </c>
      <c r="L15" s="35"/>
    </row>
    <row r="16" spans="2:56" s="1" customFormat="1" ht="6.9" customHeight="1">
      <c r="B16" s="35"/>
      <c r="L16" s="35"/>
    </row>
    <row r="17" spans="2:12" s="1" customFormat="1" ht="12" customHeight="1">
      <c r="B17" s="35"/>
      <c r="D17" s="29" t="s">
        <v>34</v>
      </c>
      <c r="I17" s="29" t="s">
        <v>30</v>
      </c>
      <c r="J17" s="30" t="str">
        <f>'Rekapitulace stavby'!AN13</f>
        <v>Vyplň údaj</v>
      </c>
      <c r="L17" s="35"/>
    </row>
    <row r="18" spans="2:12" s="1" customFormat="1" ht="18" customHeight="1">
      <c r="B18" s="35"/>
      <c r="E18" s="339" t="str">
        <f>'Rekapitulace stavby'!E14</f>
        <v>Vyplň údaj</v>
      </c>
      <c r="F18" s="320"/>
      <c r="G18" s="320"/>
      <c r="H18" s="320"/>
      <c r="I18" s="29" t="s">
        <v>33</v>
      </c>
      <c r="J18" s="30" t="str">
        <f>'Rekapitulace stavby'!AN14</f>
        <v>Vyplň údaj</v>
      </c>
      <c r="L18" s="35"/>
    </row>
    <row r="19" spans="2:12" s="1" customFormat="1" ht="6.9" customHeight="1">
      <c r="B19" s="35"/>
      <c r="L19" s="35"/>
    </row>
    <row r="20" spans="2:12" s="1" customFormat="1" ht="12" customHeight="1">
      <c r="B20" s="35"/>
      <c r="D20" s="29" t="s">
        <v>36</v>
      </c>
      <c r="I20" s="29" t="s">
        <v>30</v>
      </c>
      <c r="J20" s="27" t="s">
        <v>31</v>
      </c>
      <c r="L20" s="35"/>
    </row>
    <row r="21" spans="2:12" s="1" customFormat="1" ht="18" customHeight="1">
      <c r="B21" s="35"/>
      <c r="E21" s="27" t="s">
        <v>37</v>
      </c>
      <c r="I21" s="29" t="s">
        <v>33</v>
      </c>
      <c r="J21" s="27" t="s">
        <v>31</v>
      </c>
      <c r="L21" s="35"/>
    </row>
    <row r="22" spans="2:12" s="1" customFormat="1" ht="6.9" customHeight="1">
      <c r="B22" s="35"/>
      <c r="L22" s="35"/>
    </row>
    <row r="23" spans="2:12" s="1" customFormat="1" ht="12" customHeight="1">
      <c r="B23" s="35"/>
      <c r="D23" s="29" t="s">
        <v>40</v>
      </c>
      <c r="I23" s="29" t="s">
        <v>30</v>
      </c>
      <c r="J23" s="27" t="str">
        <f>IF('Rekapitulace stavby'!AN19="","",'Rekapitulace stavby'!AN19)</f>
        <v/>
      </c>
      <c r="L23" s="35"/>
    </row>
    <row r="24" spans="2:12" s="1" customFormat="1" ht="18" customHeight="1">
      <c r="B24" s="35"/>
      <c r="E24" s="27" t="str">
        <f>IF('Rekapitulace stavby'!E20="","",'Rekapitulace stavby'!E20)</f>
        <v xml:space="preserve"> </v>
      </c>
      <c r="I24" s="29" t="s">
        <v>33</v>
      </c>
      <c r="J24" s="27" t="str">
        <f>IF('Rekapitulace stavby'!AN20="","",'Rekapitulace stavby'!AN20)</f>
        <v/>
      </c>
      <c r="L24" s="35"/>
    </row>
    <row r="25" spans="2:12" s="1" customFormat="1" ht="6.9" customHeight="1">
      <c r="B25" s="35"/>
      <c r="L25" s="35"/>
    </row>
    <row r="26" spans="2:12" s="1" customFormat="1" ht="12" customHeight="1">
      <c r="B26" s="35"/>
      <c r="D26" s="29" t="s">
        <v>42</v>
      </c>
      <c r="L26" s="35"/>
    </row>
    <row r="27" spans="2:12" s="7" customFormat="1" ht="35.25" customHeight="1">
      <c r="B27" s="91"/>
      <c r="E27" s="325" t="s">
        <v>120</v>
      </c>
      <c r="F27" s="325"/>
      <c r="G27" s="325"/>
      <c r="H27" s="325"/>
      <c r="L27" s="91"/>
    </row>
    <row r="28" spans="2:12" s="1" customFormat="1" ht="6.9" customHeight="1">
      <c r="B28" s="35"/>
      <c r="L28" s="35"/>
    </row>
    <row r="29" spans="2:12" s="1" customFormat="1" ht="6.9" customHeight="1">
      <c r="B29" s="35"/>
      <c r="D29" s="53"/>
      <c r="E29" s="53"/>
      <c r="F29" s="53"/>
      <c r="G29" s="53"/>
      <c r="H29" s="53"/>
      <c r="I29" s="53"/>
      <c r="J29" s="53"/>
      <c r="K29" s="53"/>
      <c r="L29" s="35"/>
    </row>
    <row r="30" spans="2:12" s="1" customFormat="1" ht="25.35" customHeight="1">
      <c r="B30" s="35"/>
      <c r="D30" s="92" t="s">
        <v>44</v>
      </c>
      <c r="J30" s="66">
        <f>ROUND(J104, 0)</f>
        <v>0</v>
      </c>
      <c r="L30" s="35"/>
    </row>
    <row r="31" spans="2:12" s="1" customFormat="1" ht="6.9" customHeight="1">
      <c r="B31" s="35"/>
      <c r="D31" s="53"/>
      <c r="E31" s="53"/>
      <c r="F31" s="53"/>
      <c r="G31" s="53"/>
      <c r="H31" s="53"/>
      <c r="I31" s="53"/>
      <c r="J31" s="53"/>
      <c r="K31" s="53"/>
      <c r="L31" s="35"/>
    </row>
    <row r="32" spans="2:12" s="1" customFormat="1" ht="14.4" customHeight="1">
      <c r="B32" s="35"/>
      <c r="F32" s="38" t="s">
        <v>46</v>
      </c>
      <c r="I32" s="38" t="s">
        <v>45</v>
      </c>
      <c r="J32" s="38" t="s">
        <v>47</v>
      </c>
      <c r="L32" s="35"/>
    </row>
    <row r="33" spans="2:12" s="1" customFormat="1" ht="14.4" customHeight="1">
      <c r="B33" s="35"/>
      <c r="D33" s="55" t="s">
        <v>48</v>
      </c>
      <c r="E33" s="29" t="s">
        <v>49</v>
      </c>
      <c r="F33" s="93">
        <f>ROUND((SUM(BE104:BE2373)),  0)</f>
        <v>0</v>
      </c>
      <c r="I33" s="94">
        <v>0.21</v>
      </c>
      <c r="J33" s="93">
        <f>ROUND(((SUM(BE104:BE2373))*I33),  0)</f>
        <v>0</v>
      </c>
      <c r="L33" s="35"/>
    </row>
    <row r="34" spans="2:12" s="1" customFormat="1" ht="14.4" customHeight="1">
      <c r="B34" s="35"/>
      <c r="E34" s="29" t="s">
        <v>50</v>
      </c>
      <c r="F34" s="93">
        <f>ROUND((SUM(BF104:BF2373)),  0)</f>
        <v>0</v>
      </c>
      <c r="I34" s="94">
        <v>0.12</v>
      </c>
      <c r="J34" s="93">
        <f>ROUND(((SUM(BF104:BF2373))*I34),  0)</f>
        <v>0</v>
      </c>
      <c r="L34" s="35"/>
    </row>
    <row r="35" spans="2:12" s="1" customFormat="1" ht="14.4" hidden="1" customHeight="1">
      <c r="B35" s="35"/>
      <c r="E35" s="29" t="s">
        <v>51</v>
      </c>
      <c r="F35" s="93">
        <f>ROUND((SUM(BG104:BG2373)),  0)</f>
        <v>0</v>
      </c>
      <c r="I35" s="94">
        <v>0.21</v>
      </c>
      <c r="J35" s="93">
        <f>0</f>
        <v>0</v>
      </c>
      <c r="L35" s="35"/>
    </row>
    <row r="36" spans="2:12" s="1" customFormat="1" ht="14.4" hidden="1" customHeight="1">
      <c r="B36" s="35"/>
      <c r="E36" s="29" t="s">
        <v>52</v>
      </c>
      <c r="F36" s="93">
        <f>ROUND((SUM(BH104:BH2373)),  0)</f>
        <v>0</v>
      </c>
      <c r="I36" s="94">
        <v>0.12</v>
      </c>
      <c r="J36" s="93">
        <f>0</f>
        <v>0</v>
      </c>
      <c r="L36" s="35"/>
    </row>
    <row r="37" spans="2:12" s="1" customFormat="1" ht="14.4" hidden="1" customHeight="1">
      <c r="B37" s="35"/>
      <c r="E37" s="29" t="s">
        <v>53</v>
      </c>
      <c r="F37" s="93">
        <f>ROUND((SUM(BI104:BI2373)),  0)</f>
        <v>0</v>
      </c>
      <c r="I37" s="94">
        <v>0</v>
      </c>
      <c r="J37" s="93">
        <f>0</f>
        <v>0</v>
      </c>
      <c r="L37" s="35"/>
    </row>
    <row r="38" spans="2:12" s="1" customFormat="1" ht="6.9" customHeight="1">
      <c r="B38" s="35"/>
      <c r="L38" s="35"/>
    </row>
    <row r="39" spans="2:12" s="1" customFormat="1" ht="25.35" customHeight="1">
      <c r="B39" s="35"/>
      <c r="C39" s="95"/>
      <c r="D39" s="96" t="s">
        <v>54</v>
      </c>
      <c r="E39" s="57"/>
      <c r="F39" s="57"/>
      <c r="G39" s="97" t="s">
        <v>55</v>
      </c>
      <c r="H39" s="98" t="s">
        <v>56</v>
      </c>
      <c r="I39" s="57"/>
      <c r="J39" s="99">
        <f>SUM(J30:J37)</f>
        <v>0</v>
      </c>
      <c r="K39" s="100"/>
      <c r="L39" s="35"/>
    </row>
    <row r="40" spans="2:12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35"/>
    </row>
    <row r="44" spans="2:12" s="1" customFormat="1" ht="6.9" customHeight="1"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35"/>
    </row>
    <row r="45" spans="2:12" s="1" customFormat="1" ht="24.9" customHeight="1">
      <c r="B45" s="35"/>
      <c r="C45" s="23" t="s">
        <v>121</v>
      </c>
      <c r="L45" s="35"/>
    </row>
    <row r="46" spans="2:12" s="1" customFormat="1" ht="6.9" customHeight="1">
      <c r="B46" s="35"/>
      <c r="L46" s="35"/>
    </row>
    <row r="47" spans="2:12" s="1" customFormat="1" ht="12" customHeight="1">
      <c r="B47" s="35"/>
      <c r="C47" s="29" t="s">
        <v>16</v>
      </c>
      <c r="L47" s="35"/>
    </row>
    <row r="48" spans="2:12" s="1" customFormat="1" ht="26.25" customHeight="1">
      <c r="B48" s="35"/>
      <c r="E48" s="336" t="str">
        <f>E7</f>
        <v>Stavební úpravy objektu a přístavba výtahu polyfunkčního domu Školní 890-2, Kopřivnice - AKTUALIZACE 2024</v>
      </c>
      <c r="F48" s="337"/>
      <c r="G48" s="337"/>
      <c r="H48" s="337"/>
      <c r="L48" s="35"/>
    </row>
    <row r="49" spans="2:47" s="1" customFormat="1" ht="12" customHeight="1">
      <c r="B49" s="35"/>
      <c r="C49" s="29" t="s">
        <v>118</v>
      </c>
      <c r="L49" s="35"/>
    </row>
    <row r="50" spans="2:47" s="1" customFormat="1" ht="30" customHeight="1">
      <c r="B50" s="35"/>
      <c r="E50" s="295" t="str">
        <f>E9</f>
        <v>SO 01 - Energetická opatření - zateplení objektu a oprava ochozu a schodiště</v>
      </c>
      <c r="F50" s="338"/>
      <c r="G50" s="338"/>
      <c r="H50" s="338"/>
      <c r="L50" s="35"/>
    </row>
    <row r="51" spans="2:47" s="1" customFormat="1" ht="6.9" customHeight="1">
      <c r="B51" s="35"/>
      <c r="L51" s="35"/>
    </row>
    <row r="52" spans="2:47" s="1" customFormat="1" ht="12" customHeight="1">
      <c r="B52" s="35"/>
      <c r="C52" s="29" t="s">
        <v>21</v>
      </c>
      <c r="F52" s="27" t="str">
        <f>F12</f>
        <v>Kopřivnice</v>
      </c>
      <c r="I52" s="29" t="s">
        <v>23</v>
      </c>
      <c r="J52" s="52" t="str">
        <f>IF(J12="","",J12)</f>
        <v>26. 4. 2024</v>
      </c>
      <c r="L52" s="35"/>
    </row>
    <row r="53" spans="2:47" s="1" customFormat="1" ht="6.9" customHeight="1">
      <c r="B53" s="35"/>
      <c r="L53" s="35"/>
    </row>
    <row r="54" spans="2:47" s="1" customFormat="1" ht="25.65" customHeight="1">
      <c r="B54" s="35"/>
      <c r="C54" s="29" t="s">
        <v>29</v>
      </c>
      <c r="F54" s="27" t="str">
        <f>E15</f>
        <v>Město Kopřivnice</v>
      </c>
      <c r="I54" s="29" t="s">
        <v>36</v>
      </c>
      <c r="J54" s="33" t="str">
        <f>E21</f>
        <v>ENERGO-STEEL spol. s r.o.</v>
      </c>
      <c r="L54" s="35"/>
    </row>
    <row r="55" spans="2:47" s="1" customFormat="1" ht="15.15" customHeight="1">
      <c r="B55" s="35"/>
      <c r="C55" s="29" t="s">
        <v>34</v>
      </c>
      <c r="F55" s="27" t="str">
        <f>IF(E18="","",E18)</f>
        <v>Vyplň údaj</v>
      </c>
      <c r="I55" s="29" t="s">
        <v>40</v>
      </c>
      <c r="J55" s="33" t="str">
        <f>E24</f>
        <v xml:space="preserve"> </v>
      </c>
      <c r="L55" s="35"/>
    </row>
    <row r="56" spans="2:47" s="1" customFormat="1" ht="10.35" customHeight="1">
      <c r="B56" s="35"/>
      <c r="L56" s="35"/>
    </row>
    <row r="57" spans="2:47" s="1" customFormat="1" ht="29.25" customHeight="1">
      <c r="B57" s="35"/>
      <c r="C57" s="101" t="s">
        <v>122</v>
      </c>
      <c r="D57" s="95"/>
      <c r="E57" s="95"/>
      <c r="F57" s="95"/>
      <c r="G57" s="95"/>
      <c r="H57" s="95"/>
      <c r="I57" s="95"/>
      <c r="J57" s="102" t="s">
        <v>123</v>
      </c>
      <c r="K57" s="95"/>
      <c r="L57" s="35"/>
    </row>
    <row r="58" spans="2:47" s="1" customFormat="1" ht="10.35" customHeight="1">
      <c r="B58" s="35"/>
      <c r="L58" s="35"/>
    </row>
    <row r="59" spans="2:47" s="1" customFormat="1" ht="22.8" customHeight="1">
      <c r="B59" s="35"/>
      <c r="C59" s="103" t="s">
        <v>76</v>
      </c>
      <c r="J59" s="66">
        <f>J104</f>
        <v>0</v>
      </c>
      <c r="L59" s="35"/>
      <c r="AU59" s="19" t="s">
        <v>124</v>
      </c>
    </row>
    <row r="60" spans="2:47" s="8" customFormat="1" ht="24.9" customHeight="1">
      <c r="B60" s="104"/>
      <c r="D60" s="105" t="s">
        <v>125</v>
      </c>
      <c r="E60" s="106"/>
      <c r="F60" s="106"/>
      <c r="G60" s="106"/>
      <c r="H60" s="106"/>
      <c r="I60" s="106"/>
      <c r="J60" s="107">
        <f>J105</f>
        <v>0</v>
      </c>
      <c r="L60" s="104"/>
    </row>
    <row r="61" spans="2:47" s="9" customFormat="1" ht="19.95" customHeight="1">
      <c r="B61" s="108"/>
      <c r="D61" s="109" t="s">
        <v>126</v>
      </c>
      <c r="E61" s="110"/>
      <c r="F61" s="110"/>
      <c r="G61" s="110"/>
      <c r="H61" s="110"/>
      <c r="I61" s="110"/>
      <c r="J61" s="111">
        <f>J106</f>
        <v>0</v>
      </c>
      <c r="L61" s="108"/>
    </row>
    <row r="62" spans="2:47" s="9" customFormat="1" ht="19.95" customHeight="1">
      <c r="B62" s="108"/>
      <c r="D62" s="109" t="s">
        <v>127</v>
      </c>
      <c r="E62" s="110"/>
      <c r="F62" s="110"/>
      <c r="G62" s="110"/>
      <c r="H62" s="110"/>
      <c r="I62" s="110"/>
      <c r="J62" s="111">
        <f>J164</f>
        <v>0</v>
      </c>
      <c r="L62" s="108"/>
    </row>
    <row r="63" spans="2:47" s="9" customFormat="1" ht="19.95" customHeight="1">
      <c r="B63" s="108"/>
      <c r="D63" s="109" t="s">
        <v>128</v>
      </c>
      <c r="E63" s="110"/>
      <c r="F63" s="110"/>
      <c r="G63" s="110"/>
      <c r="H63" s="110"/>
      <c r="I63" s="110"/>
      <c r="J63" s="111">
        <f>J1040</f>
        <v>0</v>
      </c>
      <c r="L63" s="108"/>
    </row>
    <row r="64" spans="2:47" s="9" customFormat="1" ht="19.95" customHeight="1">
      <c r="B64" s="108"/>
      <c r="D64" s="109" t="s">
        <v>129</v>
      </c>
      <c r="E64" s="110"/>
      <c r="F64" s="110"/>
      <c r="G64" s="110"/>
      <c r="H64" s="110"/>
      <c r="I64" s="110"/>
      <c r="J64" s="111">
        <f>J1408</f>
        <v>0</v>
      </c>
      <c r="L64" s="108"/>
    </row>
    <row r="65" spans="2:12" s="9" customFormat="1" ht="19.95" customHeight="1">
      <c r="B65" s="108"/>
      <c r="D65" s="109" t="s">
        <v>130</v>
      </c>
      <c r="E65" s="110"/>
      <c r="F65" s="110"/>
      <c r="G65" s="110"/>
      <c r="H65" s="110"/>
      <c r="I65" s="110"/>
      <c r="J65" s="111">
        <f>J1435</f>
        <v>0</v>
      </c>
      <c r="L65" s="108"/>
    </row>
    <row r="66" spans="2:12" s="8" customFormat="1" ht="24.9" customHeight="1">
      <c r="B66" s="104"/>
      <c r="D66" s="105" t="s">
        <v>131</v>
      </c>
      <c r="E66" s="106"/>
      <c r="F66" s="106"/>
      <c r="G66" s="106"/>
      <c r="H66" s="106"/>
      <c r="I66" s="106"/>
      <c r="J66" s="107">
        <f>J1438</f>
        <v>0</v>
      </c>
      <c r="L66" s="104"/>
    </row>
    <row r="67" spans="2:12" s="9" customFormat="1" ht="19.95" customHeight="1">
      <c r="B67" s="108"/>
      <c r="D67" s="109" t="s">
        <v>132</v>
      </c>
      <c r="E67" s="110"/>
      <c r="F67" s="110"/>
      <c r="G67" s="110"/>
      <c r="H67" s="110"/>
      <c r="I67" s="110"/>
      <c r="J67" s="111">
        <f>J1439</f>
        <v>0</v>
      </c>
      <c r="L67" s="108"/>
    </row>
    <row r="68" spans="2:12" s="9" customFormat="1" ht="19.95" customHeight="1">
      <c r="B68" s="108"/>
      <c r="D68" s="109" t="s">
        <v>133</v>
      </c>
      <c r="E68" s="110"/>
      <c r="F68" s="110"/>
      <c r="G68" s="110"/>
      <c r="H68" s="110"/>
      <c r="I68" s="110"/>
      <c r="J68" s="111">
        <f>J1513</f>
        <v>0</v>
      </c>
      <c r="L68" s="108"/>
    </row>
    <row r="69" spans="2:12" s="9" customFormat="1" ht="19.95" customHeight="1">
      <c r="B69" s="108"/>
      <c r="D69" s="109" t="s">
        <v>134</v>
      </c>
      <c r="E69" s="110"/>
      <c r="F69" s="110"/>
      <c r="G69" s="110"/>
      <c r="H69" s="110"/>
      <c r="I69" s="110"/>
      <c r="J69" s="111">
        <f>J1540</f>
        <v>0</v>
      </c>
      <c r="L69" s="108"/>
    </row>
    <row r="70" spans="2:12" s="9" customFormat="1" ht="19.95" customHeight="1">
      <c r="B70" s="108"/>
      <c r="D70" s="109" t="s">
        <v>135</v>
      </c>
      <c r="E70" s="110"/>
      <c r="F70" s="110"/>
      <c r="G70" s="110"/>
      <c r="H70" s="110"/>
      <c r="I70" s="110"/>
      <c r="J70" s="111">
        <f>J1570</f>
        <v>0</v>
      </c>
      <c r="L70" s="108"/>
    </row>
    <row r="71" spans="2:12" s="9" customFormat="1" ht="19.95" customHeight="1">
      <c r="B71" s="108"/>
      <c r="D71" s="109" t="s">
        <v>136</v>
      </c>
      <c r="E71" s="110"/>
      <c r="F71" s="110"/>
      <c r="G71" s="110"/>
      <c r="H71" s="110"/>
      <c r="I71" s="110"/>
      <c r="J71" s="111">
        <f>J1590</f>
        <v>0</v>
      </c>
      <c r="L71" s="108"/>
    </row>
    <row r="72" spans="2:12" s="9" customFormat="1" ht="19.95" customHeight="1">
      <c r="B72" s="108"/>
      <c r="D72" s="109" t="s">
        <v>137</v>
      </c>
      <c r="E72" s="110"/>
      <c r="F72" s="110"/>
      <c r="G72" s="110"/>
      <c r="H72" s="110"/>
      <c r="I72" s="110"/>
      <c r="J72" s="111">
        <f>J1612</f>
        <v>0</v>
      </c>
      <c r="L72" s="108"/>
    </row>
    <row r="73" spans="2:12" s="9" customFormat="1" ht="19.95" customHeight="1">
      <c r="B73" s="108"/>
      <c r="D73" s="109" t="s">
        <v>138</v>
      </c>
      <c r="E73" s="110"/>
      <c r="F73" s="110"/>
      <c r="G73" s="110"/>
      <c r="H73" s="110"/>
      <c r="I73" s="110"/>
      <c r="J73" s="111">
        <f>J1629</f>
        <v>0</v>
      </c>
      <c r="L73" s="108"/>
    </row>
    <row r="74" spans="2:12" s="9" customFormat="1" ht="19.95" customHeight="1">
      <c r="B74" s="108"/>
      <c r="D74" s="109" t="s">
        <v>139</v>
      </c>
      <c r="E74" s="110"/>
      <c r="F74" s="110"/>
      <c r="G74" s="110"/>
      <c r="H74" s="110"/>
      <c r="I74" s="110"/>
      <c r="J74" s="111">
        <f>J1839</f>
        <v>0</v>
      </c>
      <c r="L74" s="108"/>
    </row>
    <row r="75" spans="2:12" s="9" customFormat="1" ht="19.95" customHeight="1">
      <c r="B75" s="108"/>
      <c r="D75" s="109" t="s">
        <v>140</v>
      </c>
      <c r="E75" s="110"/>
      <c r="F75" s="110"/>
      <c r="G75" s="110"/>
      <c r="H75" s="110"/>
      <c r="I75" s="110"/>
      <c r="J75" s="111">
        <f>J1920</f>
        <v>0</v>
      </c>
      <c r="L75" s="108"/>
    </row>
    <row r="76" spans="2:12" s="9" customFormat="1" ht="19.95" customHeight="1">
      <c r="B76" s="108"/>
      <c r="D76" s="109" t="s">
        <v>141</v>
      </c>
      <c r="E76" s="110"/>
      <c r="F76" s="110"/>
      <c r="G76" s="110"/>
      <c r="H76" s="110"/>
      <c r="I76" s="110"/>
      <c r="J76" s="111">
        <f>J1962</f>
        <v>0</v>
      </c>
      <c r="L76" s="108"/>
    </row>
    <row r="77" spans="2:12" s="9" customFormat="1" ht="19.95" customHeight="1">
      <c r="B77" s="108"/>
      <c r="D77" s="109" t="s">
        <v>142</v>
      </c>
      <c r="E77" s="110"/>
      <c r="F77" s="110"/>
      <c r="G77" s="110"/>
      <c r="H77" s="110"/>
      <c r="I77" s="110"/>
      <c r="J77" s="111">
        <f>J2099</f>
        <v>0</v>
      </c>
      <c r="L77" s="108"/>
    </row>
    <row r="78" spans="2:12" s="9" customFormat="1" ht="19.95" customHeight="1">
      <c r="B78" s="108"/>
      <c r="D78" s="109" t="s">
        <v>143</v>
      </c>
      <c r="E78" s="110"/>
      <c r="F78" s="110"/>
      <c r="G78" s="110"/>
      <c r="H78" s="110"/>
      <c r="I78" s="110"/>
      <c r="J78" s="111">
        <f>J2151</f>
        <v>0</v>
      </c>
      <c r="L78" s="108"/>
    </row>
    <row r="79" spans="2:12" s="9" customFormat="1" ht="19.95" customHeight="1">
      <c r="B79" s="108"/>
      <c r="D79" s="109" t="s">
        <v>144</v>
      </c>
      <c r="E79" s="110"/>
      <c r="F79" s="110"/>
      <c r="G79" s="110"/>
      <c r="H79" s="110"/>
      <c r="I79" s="110"/>
      <c r="J79" s="111">
        <f>J2210</f>
        <v>0</v>
      </c>
      <c r="L79" s="108"/>
    </row>
    <row r="80" spans="2:12" s="9" customFormat="1" ht="19.95" customHeight="1">
      <c r="B80" s="108"/>
      <c r="D80" s="109" t="s">
        <v>145</v>
      </c>
      <c r="E80" s="110"/>
      <c r="F80" s="110"/>
      <c r="G80" s="110"/>
      <c r="H80" s="110"/>
      <c r="I80" s="110"/>
      <c r="J80" s="111">
        <f>J2290</f>
        <v>0</v>
      </c>
      <c r="L80" s="108"/>
    </row>
    <row r="81" spans="2:12" s="8" customFormat="1" ht="24.9" customHeight="1">
      <c r="B81" s="104"/>
      <c r="D81" s="105" t="s">
        <v>146</v>
      </c>
      <c r="E81" s="106"/>
      <c r="F81" s="106"/>
      <c r="G81" s="106"/>
      <c r="H81" s="106"/>
      <c r="I81" s="106"/>
      <c r="J81" s="107">
        <f>J2305</f>
        <v>0</v>
      </c>
      <c r="L81" s="104"/>
    </row>
    <row r="82" spans="2:12" s="9" customFormat="1" ht="19.95" customHeight="1">
      <c r="B82" s="108"/>
      <c r="D82" s="109" t="s">
        <v>147</v>
      </c>
      <c r="E82" s="110"/>
      <c r="F82" s="110"/>
      <c r="G82" s="110"/>
      <c r="H82" s="110"/>
      <c r="I82" s="110"/>
      <c r="J82" s="111">
        <f>J2306</f>
        <v>0</v>
      </c>
      <c r="L82" s="108"/>
    </row>
    <row r="83" spans="2:12" s="8" customFormat="1" ht="24.9" customHeight="1">
      <c r="B83" s="104"/>
      <c r="D83" s="105" t="s">
        <v>148</v>
      </c>
      <c r="E83" s="106"/>
      <c r="F83" s="106"/>
      <c r="G83" s="106"/>
      <c r="H83" s="106"/>
      <c r="I83" s="106"/>
      <c r="J83" s="107">
        <f>J2327</f>
        <v>0</v>
      </c>
      <c r="L83" s="104"/>
    </row>
    <row r="84" spans="2:12" s="8" customFormat="1" ht="24.9" customHeight="1">
      <c r="B84" s="104"/>
      <c r="D84" s="105" t="s">
        <v>149</v>
      </c>
      <c r="E84" s="106"/>
      <c r="F84" s="106"/>
      <c r="G84" s="106"/>
      <c r="H84" s="106"/>
      <c r="I84" s="106"/>
      <c r="J84" s="107">
        <f>J2344</f>
        <v>0</v>
      </c>
      <c r="L84" s="104"/>
    </row>
    <row r="85" spans="2:12" s="1" customFormat="1" ht="21.75" customHeight="1">
      <c r="B85" s="35"/>
      <c r="L85" s="35"/>
    </row>
    <row r="86" spans="2:12" s="1" customFormat="1" ht="6.9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35"/>
    </row>
    <row r="90" spans="2:12" s="1" customFormat="1" ht="6.9" customHeight="1"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35"/>
    </row>
    <row r="91" spans="2:12" s="1" customFormat="1" ht="24.9" customHeight="1">
      <c r="B91" s="35"/>
      <c r="C91" s="23" t="s">
        <v>150</v>
      </c>
      <c r="L91" s="35"/>
    </row>
    <row r="92" spans="2:12" s="1" customFormat="1" ht="6.9" customHeight="1">
      <c r="B92" s="35"/>
      <c r="L92" s="35"/>
    </row>
    <row r="93" spans="2:12" s="1" customFormat="1" ht="12" customHeight="1">
      <c r="B93" s="35"/>
      <c r="C93" s="29" t="s">
        <v>16</v>
      </c>
      <c r="L93" s="35"/>
    </row>
    <row r="94" spans="2:12" s="1" customFormat="1" ht="26.25" customHeight="1">
      <c r="B94" s="35"/>
      <c r="E94" s="336" t="str">
        <f>E7</f>
        <v>Stavební úpravy objektu a přístavba výtahu polyfunkčního domu Školní 890-2, Kopřivnice - AKTUALIZACE 2024</v>
      </c>
      <c r="F94" s="337"/>
      <c r="G94" s="337"/>
      <c r="H94" s="337"/>
      <c r="L94" s="35"/>
    </row>
    <row r="95" spans="2:12" s="1" customFormat="1" ht="12" customHeight="1">
      <c r="B95" s="35"/>
      <c r="C95" s="29" t="s">
        <v>118</v>
      </c>
      <c r="L95" s="35"/>
    </row>
    <row r="96" spans="2:12" s="1" customFormat="1" ht="30" customHeight="1">
      <c r="B96" s="35"/>
      <c r="E96" s="295" t="str">
        <f>E9</f>
        <v>SO 01 - Energetická opatření - zateplení objektu a oprava ochozu a schodiště</v>
      </c>
      <c r="F96" s="338"/>
      <c r="G96" s="338"/>
      <c r="H96" s="338"/>
      <c r="L96" s="35"/>
    </row>
    <row r="97" spans="2:65" s="1" customFormat="1" ht="6.9" customHeight="1">
      <c r="B97" s="35"/>
      <c r="L97" s="35"/>
    </row>
    <row r="98" spans="2:65" s="1" customFormat="1" ht="12" customHeight="1">
      <c r="B98" s="35"/>
      <c r="C98" s="29" t="s">
        <v>21</v>
      </c>
      <c r="F98" s="27" t="str">
        <f>F12</f>
        <v>Kopřivnice</v>
      </c>
      <c r="I98" s="29" t="s">
        <v>23</v>
      </c>
      <c r="J98" s="52" t="str">
        <f>IF(J12="","",J12)</f>
        <v>26. 4. 2024</v>
      </c>
      <c r="L98" s="35"/>
    </row>
    <row r="99" spans="2:65" s="1" customFormat="1" ht="6.9" customHeight="1">
      <c r="B99" s="35"/>
      <c r="L99" s="35"/>
    </row>
    <row r="100" spans="2:65" s="1" customFormat="1" ht="25.65" customHeight="1">
      <c r="B100" s="35"/>
      <c r="C100" s="29" t="s">
        <v>29</v>
      </c>
      <c r="F100" s="27" t="str">
        <f>E15</f>
        <v>Město Kopřivnice</v>
      </c>
      <c r="I100" s="29" t="s">
        <v>36</v>
      </c>
      <c r="J100" s="33" t="str">
        <f>E21</f>
        <v>ENERGO-STEEL spol. s r.o.</v>
      </c>
      <c r="L100" s="35"/>
    </row>
    <row r="101" spans="2:65" s="1" customFormat="1" ht="15.15" customHeight="1">
      <c r="B101" s="35"/>
      <c r="C101" s="29" t="s">
        <v>34</v>
      </c>
      <c r="F101" s="27" t="str">
        <f>IF(E18="","",E18)</f>
        <v>Vyplň údaj</v>
      </c>
      <c r="I101" s="29" t="s">
        <v>40</v>
      </c>
      <c r="J101" s="33" t="str">
        <f>E24</f>
        <v xml:space="preserve"> </v>
      </c>
      <c r="L101" s="35"/>
    </row>
    <row r="102" spans="2:65" s="1" customFormat="1" ht="10.35" customHeight="1">
      <c r="B102" s="35"/>
      <c r="L102" s="35"/>
    </row>
    <row r="103" spans="2:65" s="10" customFormat="1" ht="29.25" customHeight="1">
      <c r="B103" s="112"/>
      <c r="C103" s="113" t="s">
        <v>151</v>
      </c>
      <c r="D103" s="114" t="s">
        <v>63</v>
      </c>
      <c r="E103" s="114" t="s">
        <v>59</v>
      </c>
      <c r="F103" s="114" t="s">
        <v>60</v>
      </c>
      <c r="G103" s="114" t="s">
        <v>152</v>
      </c>
      <c r="H103" s="114" t="s">
        <v>153</v>
      </c>
      <c r="I103" s="114" t="s">
        <v>154</v>
      </c>
      <c r="J103" s="114" t="s">
        <v>123</v>
      </c>
      <c r="K103" s="115" t="s">
        <v>155</v>
      </c>
      <c r="L103" s="112"/>
      <c r="M103" s="59" t="s">
        <v>31</v>
      </c>
      <c r="N103" s="60" t="s">
        <v>48</v>
      </c>
      <c r="O103" s="60" t="s">
        <v>156</v>
      </c>
      <c r="P103" s="60" t="s">
        <v>157</v>
      </c>
      <c r="Q103" s="60" t="s">
        <v>158</v>
      </c>
      <c r="R103" s="60" t="s">
        <v>159</v>
      </c>
      <c r="S103" s="60" t="s">
        <v>160</v>
      </c>
      <c r="T103" s="61" t="s">
        <v>161</v>
      </c>
    </row>
    <row r="104" spans="2:65" s="1" customFormat="1" ht="22.8" customHeight="1">
      <c r="B104" s="35"/>
      <c r="C104" s="64" t="s">
        <v>162</v>
      </c>
      <c r="J104" s="116">
        <f>BK104</f>
        <v>0</v>
      </c>
      <c r="L104" s="35"/>
      <c r="M104" s="62"/>
      <c r="N104" s="53"/>
      <c r="O104" s="53"/>
      <c r="P104" s="117">
        <f>P105+P1438+P2305+P2327+P2344</f>
        <v>0</v>
      </c>
      <c r="Q104" s="53"/>
      <c r="R104" s="117">
        <f>R105+R1438+R2305+R2327+R2344</f>
        <v>75.433871614959997</v>
      </c>
      <c r="S104" s="53"/>
      <c r="T104" s="118">
        <f>T105+T1438+T2305+T2327+T2344</f>
        <v>63.143594430000007</v>
      </c>
      <c r="AT104" s="19" t="s">
        <v>77</v>
      </c>
      <c r="AU104" s="19" t="s">
        <v>124</v>
      </c>
      <c r="BK104" s="119">
        <f>BK105+BK1438+BK2305+BK2327+BK2344</f>
        <v>0</v>
      </c>
    </row>
    <row r="105" spans="2:65" s="11" customFormat="1" ht="25.95" customHeight="1">
      <c r="B105" s="120"/>
      <c r="D105" s="121" t="s">
        <v>77</v>
      </c>
      <c r="E105" s="122" t="s">
        <v>163</v>
      </c>
      <c r="F105" s="122" t="s">
        <v>164</v>
      </c>
      <c r="I105" s="123"/>
      <c r="J105" s="124">
        <f>BK105</f>
        <v>0</v>
      </c>
      <c r="L105" s="120"/>
      <c r="M105" s="125"/>
      <c r="P105" s="126">
        <f>P106+P164+P1040+P1408+P1435</f>
        <v>0</v>
      </c>
      <c r="R105" s="126">
        <f>R106+R164+R1040+R1408+R1435</f>
        <v>54.779251525599996</v>
      </c>
      <c r="T105" s="127">
        <f>T106+T164+T1040+T1408+T1435</f>
        <v>53.209699620000002</v>
      </c>
      <c r="AR105" s="121" t="s">
        <v>39</v>
      </c>
      <c r="AT105" s="128" t="s">
        <v>77</v>
      </c>
      <c r="AU105" s="128" t="s">
        <v>78</v>
      </c>
      <c r="AY105" s="121" t="s">
        <v>165</v>
      </c>
      <c r="BK105" s="129">
        <f>BK106+BK164+BK1040+BK1408+BK1435</f>
        <v>0</v>
      </c>
    </row>
    <row r="106" spans="2:65" s="11" customFormat="1" ht="22.8" customHeight="1">
      <c r="B106" s="120"/>
      <c r="D106" s="121" t="s">
        <v>77</v>
      </c>
      <c r="E106" s="130" t="s">
        <v>166</v>
      </c>
      <c r="F106" s="130" t="s">
        <v>167</v>
      </c>
      <c r="I106" s="123"/>
      <c r="J106" s="131">
        <f>BK106</f>
        <v>0</v>
      </c>
      <c r="L106" s="120"/>
      <c r="M106" s="125"/>
      <c r="P106" s="126">
        <f>SUM(P107:P163)</f>
        <v>0</v>
      </c>
      <c r="R106" s="126">
        <f>SUM(R107:R163)</f>
        <v>4.8440022000000003</v>
      </c>
      <c r="T106" s="127">
        <f>SUM(T107:T163)</f>
        <v>0</v>
      </c>
      <c r="AR106" s="121" t="s">
        <v>39</v>
      </c>
      <c r="AT106" s="128" t="s">
        <v>77</v>
      </c>
      <c r="AU106" s="128" t="s">
        <v>39</v>
      </c>
      <c r="AY106" s="121" t="s">
        <v>165</v>
      </c>
      <c r="BK106" s="129">
        <f>SUM(BK107:BK163)</f>
        <v>0</v>
      </c>
    </row>
    <row r="107" spans="2:65" s="1" customFormat="1" ht="33" customHeight="1">
      <c r="B107" s="35"/>
      <c r="C107" s="132" t="s">
        <v>39</v>
      </c>
      <c r="D107" s="132" t="s">
        <v>168</v>
      </c>
      <c r="E107" s="133" t="s">
        <v>169</v>
      </c>
      <c r="F107" s="134" t="s">
        <v>170</v>
      </c>
      <c r="G107" s="135" t="s">
        <v>171</v>
      </c>
      <c r="H107" s="136">
        <v>2</v>
      </c>
      <c r="I107" s="137"/>
      <c r="J107" s="138">
        <f>ROUND(I107*H107,2)</f>
        <v>0</v>
      </c>
      <c r="K107" s="134" t="s">
        <v>172</v>
      </c>
      <c r="L107" s="35"/>
      <c r="M107" s="139" t="s">
        <v>31</v>
      </c>
      <c r="N107" s="140" t="s">
        <v>49</v>
      </c>
      <c r="P107" s="141">
        <f>O107*H107</f>
        <v>0</v>
      </c>
      <c r="Q107" s="141">
        <v>1.2619999999999999E-2</v>
      </c>
      <c r="R107" s="141">
        <f>Q107*H107</f>
        <v>2.5239999999999999E-2</v>
      </c>
      <c r="S107" s="141">
        <v>0</v>
      </c>
      <c r="T107" s="142">
        <f>S107*H107</f>
        <v>0</v>
      </c>
      <c r="AR107" s="143" t="s">
        <v>173</v>
      </c>
      <c r="AT107" s="143" t="s">
        <v>168</v>
      </c>
      <c r="AU107" s="143" t="s">
        <v>87</v>
      </c>
      <c r="AY107" s="19" t="s">
        <v>165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9" t="s">
        <v>39</v>
      </c>
      <c r="BK107" s="144">
        <f>ROUND(I107*H107,2)</f>
        <v>0</v>
      </c>
      <c r="BL107" s="19" t="s">
        <v>173</v>
      </c>
      <c r="BM107" s="143" t="s">
        <v>174</v>
      </c>
    </row>
    <row r="108" spans="2:65" s="1" customFormat="1" ht="10.199999999999999" hidden="1">
      <c r="B108" s="35"/>
      <c r="D108" s="145" t="s">
        <v>175</v>
      </c>
      <c r="F108" s="146" t="s">
        <v>176</v>
      </c>
      <c r="I108" s="147"/>
      <c r="L108" s="35"/>
      <c r="M108" s="148"/>
      <c r="T108" s="56"/>
      <c r="AT108" s="19" t="s">
        <v>175</v>
      </c>
      <c r="AU108" s="19" t="s">
        <v>87</v>
      </c>
    </row>
    <row r="109" spans="2:65" s="12" customFormat="1" ht="20.399999999999999">
      <c r="B109" s="149"/>
      <c r="D109" s="150" t="s">
        <v>177</v>
      </c>
      <c r="E109" s="151" t="s">
        <v>31</v>
      </c>
      <c r="F109" s="152" t="s">
        <v>178</v>
      </c>
      <c r="H109" s="151" t="s">
        <v>31</v>
      </c>
      <c r="I109" s="153"/>
      <c r="L109" s="149"/>
      <c r="M109" s="154"/>
      <c r="T109" s="155"/>
      <c r="AT109" s="151" t="s">
        <v>177</v>
      </c>
      <c r="AU109" s="151" t="s">
        <v>87</v>
      </c>
      <c r="AV109" s="12" t="s">
        <v>39</v>
      </c>
      <c r="AW109" s="12" t="s">
        <v>38</v>
      </c>
      <c r="AX109" s="12" t="s">
        <v>78</v>
      </c>
      <c r="AY109" s="151" t="s">
        <v>165</v>
      </c>
    </row>
    <row r="110" spans="2:65" s="13" customFormat="1" ht="10.199999999999999">
      <c r="B110" s="156"/>
      <c r="D110" s="150" t="s">
        <v>177</v>
      </c>
      <c r="E110" s="157" t="s">
        <v>31</v>
      </c>
      <c r="F110" s="158" t="s">
        <v>87</v>
      </c>
      <c r="H110" s="159">
        <v>2</v>
      </c>
      <c r="I110" s="160"/>
      <c r="L110" s="156"/>
      <c r="M110" s="161"/>
      <c r="T110" s="162"/>
      <c r="AT110" s="157" t="s">
        <v>177</v>
      </c>
      <c r="AU110" s="157" t="s">
        <v>87</v>
      </c>
      <c r="AV110" s="13" t="s">
        <v>87</v>
      </c>
      <c r="AW110" s="13" t="s">
        <v>38</v>
      </c>
      <c r="AX110" s="13" t="s">
        <v>78</v>
      </c>
      <c r="AY110" s="157" t="s">
        <v>165</v>
      </c>
    </row>
    <row r="111" spans="2:65" s="12" customFormat="1" ht="20.399999999999999">
      <c r="B111" s="149"/>
      <c r="D111" s="150" t="s">
        <v>177</v>
      </c>
      <c r="E111" s="151" t="s">
        <v>31</v>
      </c>
      <c r="F111" s="152" t="s">
        <v>179</v>
      </c>
      <c r="H111" s="151" t="s">
        <v>31</v>
      </c>
      <c r="I111" s="153"/>
      <c r="L111" s="149"/>
      <c r="M111" s="154"/>
      <c r="T111" s="155"/>
      <c r="AT111" s="151" t="s">
        <v>177</v>
      </c>
      <c r="AU111" s="151" t="s">
        <v>87</v>
      </c>
      <c r="AV111" s="12" t="s">
        <v>39</v>
      </c>
      <c r="AW111" s="12" t="s">
        <v>38</v>
      </c>
      <c r="AX111" s="12" t="s">
        <v>78</v>
      </c>
      <c r="AY111" s="151" t="s">
        <v>165</v>
      </c>
    </row>
    <row r="112" spans="2:65" s="14" customFormat="1" ht="10.199999999999999">
      <c r="B112" s="163"/>
      <c r="D112" s="150" t="s">
        <v>177</v>
      </c>
      <c r="E112" s="164" t="s">
        <v>31</v>
      </c>
      <c r="F112" s="165" t="s">
        <v>180</v>
      </c>
      <c r="H112" s="166">
        <v>2</v>
      </c>
      <c r="I112" s="167"/>
      <c r="L112" s="163"/>
      <c r="M112" s="168"/>
      <c r="T112" s="169"/>
      <c r="AT112" s="164" t="s">
        <v>177</v>
      </c>
      <c r="AU112" s="164" t="s">
        <v>87</v>
      </c>
      <c r="AV112" s="14" t="s">
        <v>173</v>
      </c>
      <c r="AW112" s="14" t="s">
        <v>38</v>
      </c>
      <c r="AX112" s="14" t="s">
        <v>39</v>
      </c>
      <c r="AY112" s="164" t="s">
        <v>165</v>
      </c>
    </row>
    <row r="113" spans="2:65" s="1" customFormat="1" ht="37.799999999999997" customHeight="1">
      <c r="B113" s="35"/>
      <c r="C113" s="132" t="s">
        <v>87</v>
      </c>
      <c r="D113" s="132" t="s">
        <v>168</v>
      </c>
      <c r="E113" s="133" t="s">
        <v>181</v>
      </c>
      <c r="F113" s="134" t="s">
        <v>182</v>
      </c>
      <c r="G113" s="135" t="s">
        <v>183</v>
      </c>
      <c r="H113" s="136">
        <v>0.82499999999999996</v>
      </c>
      <c r="I113" s="137"/>
      <c r="J113" s="138">
        <f>ROUND(I113*H113,2)</f>
        <v>0</v>
      </c>
      <c r="K113" s="134" t="s">
        <v>172</v>
      </c>
      <c r="L113" s="35"/>
      <c r="M113" s="139" t="s">
        <v>31</v>
      </c>
      <c r="N113" s="140" t="s">
        <v>49</v>
      </c>
      <c r="P113" s="141">
        <f>O113*H113</f>
        <v>0</v>
      </c>
      <c r="Q113" s="141">
        <v>0.20699999999999999</v>
      </c>
      <c r="R113" s="141">
        <f>Q113*H113</f>
        <v>0.17077499999999998</v>
      </c>
      <c r="S113" s="141">
        <v>0</v>
      </c>
      <c r="T113" s="142">
        <f>S113*H113</f>
        <v>0</v>
      </c>
      <c r="AR113" s="143" t="s">
        <v>173</v>
      </c>
      <c r="AT113" s="143" t="s">
        <v>168</v>
      </c>
      <c r="AU113" s="143" t="s">
        <v>87</v>
      </c>
      <c r="AY113" s="19" t="s">
        <v>165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9" t="s">
        <v>39</v>
      </c>
      <c r="BK113" s="144">
        <f>ROUND(I113*H113,2)</f>
        <v>0</v>
      </c>
      <c r="BL113" s="19" t="s">
        <v>173</v>
      </c>
      <c r="BM113" s="143" t="s">
        <v>184</v>
      </c>
    </row>
    <row r="114" spans="2:65" s="1" customFormat="1" ht="10.199999999999999" hidden="1">
      <c r="B114" s="35"/>
      <c r="D114" s="145" t="s">
        <v>175</v>
      </c>
      <c r="F114" s="146" t="s">
        <v>185</v>
      </c>
      <c r="I114" s="147"/>
      <c r="L114" s="35"/>
      <c r="M114" s="148"/>
      <c r="T114" s="56"/>
      <c r="AT114" s="19" t="s">
        <v>175</v>
      </c>
      <c r="AU114" s="19" t="s">
        <v>87</v>
      </c>
    </row>
    <row r="115" spans="2:65" s="12" customFormat="1" ht="10.199999999999999">
      <c r="B115" s="149"/>
      <c r="D115" s="150" t="s">
        <v>177</v>
      </c>
      <c r="E115" s="151" t="s">
        <v>31</v>
      </c>
      <c r="F115" s="152" t="s">
        <v>186</v>
      </c>
      <c r="H115" s="151" t="s">
        <v>31</v>
      </c>
      <c r="I115" s="153"/>
      <c r="L115" s="149"/>
      <c r="M115" s="154"/>
      <c r="T115" s="155"/>
      <c r="AT115" s="151" t="s">
        <v>177</v>
      </c>
      <c r="AU115" s="151" t="s">
        <v>87</v>
      </c>
      <c r="AV115" s="12" t="s">
        <v>39</v>
      </c>
      <c r="AW115" s="12" t="s">
        <v>38</v>
      </c>
      <c r="AX115" s="12" t="s">
        <v>78</v>
      </c>
      <c r="AY115" s="151" t="s">
        <v>165</v>
      </c>
    </row>
    <row r="116" spans="2:65" s="13" customFormat="1" ht="10.199999999999999">
      <c r="B116" s="156"/>
      <c r="D116" s="150" t="s">
        <v>177</v>
      </c>
      <c r="E116" s="157" t="s">
        <v>31</v>
      </c>
      <c r="F116" s="158" t="s">
        <v>187</v>
      </c>
      <c r="H116" s="159">
        <v>0.82499999999999996</v>
      </c>
      <c r="I116" s="160"/>
      <c r="L116" s="156"/>
      <c r="M116" s="161"/>
      <c r="T116" s="162"/>
      <c r="AT116" s="157" t="s">
        <v>177</v>
      </c>
      <c r="AU116" s="157" t="s">
        <v>87</v>
      </c>
      <c r="AV116" s="13" t="s">
        <v>87</v>
      </c>
      <c r="AW116" s="13" t="s">
        <v>38</v>
      </c>
      <c r="AX116" s="13" t="s">
        <v>78</v>
      </c>
      <c r="AY116" s="157" t="s">
        <v>165</v>
      </c>
    </row>
    <row r="117" spans="2:65" s="14" customFormat="1" ht="10.199999999999999">
      <c r="B117" s="163"/>
      <c r="D117" s="150" t="s">
        <v>177</v>
      </c>
      <c r="E117" s="164" t="s">
        <v>31</v>
      </c>
      <c r="F117" s="165" t="s">
        <v>180</v>
      </c>
      <c r="H117" s="166">
        <v>0.82499999999999996</v>
      </c>
      <c r="I117" s="167"/>
      <c r="L117" s="163"/>
      <c r="M117" s="168"/>
      <c r="T117" s="169"/>
      <c r="AT117" s="164" t="s">
        <v>177</v>
      </c>
      <c r="AU117" s="164" t="s">
        <v>87</v>
      </c>
      <c r="AV117" s="14" t="s">
        <v>173</v>
      </c>
      <c r="AW117" s="14" t="s">
        <v>38</v>
      </c>
      <c r="AX117" s="14" t="s">
        <v>39</v>
      </c>
      <c r="AY117" s="164" t="s">
        <v>165</v>
      </c>
    </row>
    <row r="118" spans="2:65" s="1" customFormat="1" ht="44.25" customHeight="1">
      <c r="B118" s="35"/>
      <c r="C118" s="132" t="s">
        <v>166</v>
      </c>
      <c r="D118" s="132" t="s">
        <v>168</v>
      </c>
      <c r="E118" s="133" t="s">
        <v>188</v>
      </c>
      <c r="F118" s="134" t="s">
        <v>189</v>
      </c>
      <c r="G118" s="135" t="s">
        <v>183</v>
      </c>
      <c r="H118" s="136">
        <v>3.4849999999999999</v>
      </c>
      <c r="I118" s="137"/>
      <c r="J118" s="138">
        <f>ROUND(I118*H118,2)</f>
        <v>0</v>
      </c>
      <c r="K118" s="134" t="s">
        <v>172</v>
      </c>
      <c r="L118" s="35"/>
      <c r="M118" s="139" t="s">
        <v>31</v>
      </c>
      <c r="N118" s="140" t="s">
        <v>49</v>
      </c>
      <c r="P118" s="141">
        <f>O118*H118</f>
        <v>0</v>
      </c>
      <c r="Q118" s="141">
        <v>0.20699999999999999</v>
      </c>
      <c r="R118" s="141">
        <f>Q118*H118</f>
        <v>0.7213949999999999</v>
      </c>
      <c r="S118" s="141">
        <v>0</v>
      </c>
      <c r="T118" s="142">
        <f>S118*H118</f>
        <v>0</v>
      </c>
      <c r="AR118" s="143" t="s">
        <v>173</v>
      </c>
      <c r="AT118" s="143" t="s">
        <v>168</v>
      </c>
      <c r="AU118" s="143" t="s">
        <v>87</v>
      </c>
      <c r="AY118" s="19" t="s">
        <v>165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9" t="s">
        <v>39</v>
      </c>
      <c r="BK118" s="144">
        <f>ROUND(I118*H118,2)</f>
        <v>0</v>
      </c>
      <c r="BL118" s="19" t="s">
        <v>173</v>
      </c>
      <c r="BM118" s="143" t="s">
        <v>190</v>
      </c>
    </row>
    <row r="119" spans="2:65" s="1" customFormat="1" ht="10.199999999999999" hidden="1">
      <c r="B119" s="35"/>
      <c r="D119" s="145" t="s">
        <v>175</v>
      </c>
      <c r="F119" s="146" t="s">
        <v>191</v>
      </c>
      <c r="I119" s="147"/>
      <c r="L119" s="35"/>
      <c r="M119" s="148"/>
      <c r="T119" s="56"/>
      <c r="AT119" s="19" t="s">
        <v>175</v>
      </c>
      <c r="AU119" s="19" t="s">
        <v>87</v>
      </c>
    </row>
    <row r="120" spans="2:65" s="12" customFormat="1" ht="10.199999999999999">
      <c r="B120" s="149"/>
      <c r="D120" s="150" t="s">
        <v>177</v>
      </c>
      <c r="E120" s="151" t="s">
        <v>31</v>
      </c>
      <c r="F120" s="152" t="s">
        <v>192</v>
      </c>
      <c r="H120" s="151" t="s">
        <v>31</v>
      </c>
      <c r="I120" s="153"/>
      <c r="L120" s="149"/>
      <c r="M120" s="154"/>
      <c r="T120" s="155"/>
      <c r="AT120" s="151" t="s">
        <v>177</v>
      </c>
      <c r="AU120" s="151" t="s">
        <v>87</v>
      </c>
      <c r="AV120" s="12" t="s">
        <v>39</v>
      </c>
      <c r="AW120" s="12" t="s">
        <v>38</v>
      </c>
      <c r="AX120" s="12" t="s">
        <v>78</v>
      </c>
      <c r="AY120" s="151" t="s">
        <v>165</v>
      </c>
    </row>
    <row r="121" spans="2:65" s="13" customFormat="1" ht="10.199999999999999">
      <c r="B121" s="156"/>
      <c r="D121" s="150" t="s">
        <v>177</v>
      </c>
      <c r="E121" s="157" t="s">
        <v>31</v>
      </c>
      <c r="F121" s="158" t="s">
        <v>193</v>
      </c>
      <c r="H121" s="159">
        <v>1.1200000000000001</v>
      </c>
      <c r="I121" s="160"/>
      <c r="L121" s="156"/>
      <c r="M121" s="161"/>
      <c r="T121" s="162"/>
      <c r="AT121" s="157" t="s">
        <v>177</v>
      </c>
      <c r="AU121" s="157" t="s">
        <v>87</v>
      </c>
      <c r="AV121" s="13" t="s">
        <v>87</v>
      </c>
      <c r="AW121" s="13" t="s">
        <v>38</v>
      </c>
      <c r="AX121" s="13" t="s">
        <v>78</v>
      </c>
      <c r="AY121" s="157" t="s">
        <v>165</v>
      </c>
    </row>
    <row r="122" spans="2:65" s="12" customFormat="1" ht="10.199999999999999">
      <c r="B122" s="149"/>
      <c r="D122" s="150" t="s">
        <v>177</v>
      </c>
      <c r="E122" s="151" t="s">
        <v>31</v>
      </c>
      <c r="F122" s="152" t="s">
        <v>194</v>
      </c>
      <c r="H122" s="151" t="s">
        <v>31</v>
      </c>
      <c r="I122" s="153"/>
      <c r="L122" s="149"/>
      <c r="M122" s="154"/>
      <c r="T122" s="155"/>
      <c r="AT122" s="151" t="s">
        <v>177</v>
      </c>
      <c r="AU122" s="151" t="s">
        <v>87</v>
      </c>
      <c r="AV122" s="12" t="s">
        <v>39</v>
      </c>
      <c r="AW122" s="12" t="s">
        <v>38</v>
      </c>
      <c r="AX122" s="12" t="s">
        <v>78</v>
      </c>
      <c r="AY122" s="151" t="s">
        <v>165</v>
      </c>
    </row>
    <row r="123" spans="2:65" s="13" customFormat="1" ht="10.199999999999999">
      <c r="B123" s="156"/>
      <c r="D123" s="150" t="s">
        <v>177</v>
      </c>
      <c r="E123" s="157" t="s">
        <v>31</v>
      </c>
      <c r="F123" s="158" t="s">
        <v>195</v>
      </c>
      <c r="H123" s="159">
        <v>2.3650000000000002</v>
      </c>
      <c r="I123" s="160"/>
      <c r="L123" s="156"/>
      <c r="M123" s="161"/>
      <c r="T123" s="162"/>
      <c r="AT123" s="157" t="s">
        <v>177</v>
      </c>
      <c r="AU123" s="157" t="s">
        <v>87</v>
      </c>
      <c r="AV123" s="13" t="s">
        <v>87</v>
      </c>
      <c r="AW123" s="13" t="s">
        <v>38</v>
      </c>
      <c r="AX123" s="13" t="s">
        <v>78</v>
      </c>
      <c r="AY123" s="157" t="s">
        <v>165</v>
      </c>
    </row>
    <row r="124" spans="2:65" s="14" customFormat="1" ht="10.199999999999999">
      <c r="B124" s="163"/>
      <c r="D124" s="150" t="s">
        <v>177</v>
      </c>
      <c r="E124" s="164" t="s">
        <v>31</v>
      </c>
      <c r="F124" s="165" t="s">
        <v>180</v>
      </c>
      <c r="H124" s="166">
        <v>3.4849999999999999</v>
      </c>
      <c r="I124" s="167"/>
      <c r="L124" s="163"/>
      <c r="M124" s="168"/>
      <c r="T124" s="169"/>
      <c r="AT124" s="164" t="s">
        <v>177</v>
      </c>
      <c r="AU124" s="164" t="s">
        <v>87</v>
      </c>
      <c r="AV124" s="14" t="s">
        <v>173</v>
      </c>
      <c r="AW124" s="14" t="s">
        <v>38</v>
      </c>
      <c r="AX124" s="14" t="s">
        <v>39</v>
      </c>
      <c r="AY124" s="164" t="s">
        <v>165</v>
      </c>
    </row>
    <row r="125" spans="2:65" s="1" customFormat="1" ht="44.25" customHeight="1">
      <c r="B125" s="35"/>
      <c r="C125" s="132" t="s">
        <v>173</v>
      </c>
      <c r="D125" s="132" t="s">
        <v>168</v>
      </c>
      <c r="E125" s="133" t="s">
        <v>196</v>
      </c>
      <c r="F125" s="134" t="s">
        <v>197</v>
      </c>
      <c r="G125" s="135" t="s">
        <v>183</v>
      </c>
      <c r="H125" s="136">
        <v>5.8070000000000004</v>
      </c>
      <c r="I125" s="137"/>
      <c r="J125" s="138">
        <f>ROUND(I125*H125,2)</f>
        <v>0</v>
      </c>
      <c r="K125" s="134" t="s">
        <v>172</v>
      </c>
      <c r="L125" s="35"/>
      <c r="M125" s="139" t="s">
        <v>31</v>
      </c>
      <c r="N125" s="140" t="s">
        <v>49</v>
      </c>
      <c r="P125" s="141">
        <f>O125*H125</f>
        <v>0</v>
      </c>
      <c r="Q125" s="141">
        <v>0.24174000000000001</v>
      </c>
      <c r="R125" s="141">
        <f>Q125*H125</f>
        <v>1.4037841800000002</v>
      </c>
      <c r="S125" s="141">
        <v>0</v>
      </c>
      <c r="T125" s="142">
        <f>S125*H125</f>
        <v>0</v>
      </c>
      <c r="AR125" s="143" t="s">
        <v>173</v>
      </c>
      <c r="AT125" s="143" t="s">
        <v>168</v>
      </c>
      <c r="AU125" s="143" t="s">
        <v>87</v>
      </c>
      <c r="AY125" s="19" t="s">
        <v>165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9" t="s">
        <v>39</v>
      </c>
      <c r="BK125" s="144">
        <f>ROUND(I125*H125,2)</f>
        <v>0</v>
      </c>
      <c r="BL125" s="19" t="s">
        <v>173</v>
      </c>
      <c r="BM125" s="143" t="s">
        <v>198</v>
      </c>
    </row>
    <row r="126" spans="2:65" s="1" customFormat="1" ht="10.199999999999999" hidden="1">
      <c r="B126" s="35"/>
      <c r="D126" s="145" t="s">
        <v>175</v>
      </c>
      <c r="F126" s="146" t="s">
        <v>199</v>
      </c>
      <c r="I126" s="147"/>
      <c r="L126" s="35"/>
      <c r="M126" s="148"/>
      <c r="T126" s="56"/>
      <c r="AT126" s="19" t="s">
        <v>175</v>
      </c>
      <c r="AU126" s="19" t="s">
        <v>87</v>
      </c>
    </row>
    <row r="127" spans="2:65" s="12" customFormat="1" ht="10.199999999999999">
      <c r="B127" s="149"/>
      <c r="D127" s="150" t="s">
        <v>177</v>
      </c>
      <c r="E127" s="151" t="s">
        <v>31</v>
      </c>
      <c r="F127" s="152" t="s">
        <v>200</v>
      </c>
      <c r="H127" s="151" t="s">
        <v>31</v>
      </c>
      <c r="I127" s="153"/>
      <c r="L127" s="149"/>
      <c r="M127" s="154"/>
      <c r="T127" s="155"/>
      <c r="AT127" s="151" t="s">
        <v>177</v>
      </c>
      <c r="AU127" s="151" t="s">
        <v>87</v>
      </c>
      <c r="AV127" s="12" t="s">
        <v>39</v>
      </c>
      <c r="AW127" s="12" t="s">
        <v>38</v>
      </c>
      <c r="AX127" s="12" t="s">
        <v>78</v>
      </c>
      <c r="AY127" s="151" t="s">
        <v>165</v>
      </c>
    </row>
    <row r="128" spans="2:65" s="13" customFormat="1" ht="10.199999999999999">
      <c r="B128" s="156"/>
      <c r="D128" s="150" t="s">
        <v>177</v>
      </c>
      <c r="E128" s="157" t="s">
        <v>31</v>
      </c>
      <c r="F128" s="158" t="s">
        <v>201</v>
      </c>
      <c r="H128" s="159">
        <v>5.8070000000000004</v>
      </c>
      <c r="I128" s="160"/>
      <c r="L128" s="156"/>
      <c r="M128" s="161"/>
      <c r="T128" s="162"/>
      <c r="AT128" s="157" t="s">
        <v>177</v>
      </c>
      <c r="AU128" s="157" t="s">
        <v>87</v>
      </c>
      <c r="AV128" s="13" t="s">
        <v>87</v>
      </c>
      <c r="AW128" s="13" t="s">
        <v>38</v>
      </c>
      <c r="AX128" s="13" t="s">
        <v>78</v>
      </c>
      <c r="AY128" s="157" t="s">
        <v>165</v>
      </c>
    </row>
    <row r="129" spans="2:65" s="14" customFormat="1" ht="10.199999999999999">
      <c r="B129" s="163"/>
      <c r="D129" s="150" t="s">
        <v>177</v>
      </c>
      <c r="E129" s="164" t="s">
        <v>31</v>
      </c>
      <c r="F129" s="165" t="s">
        <v>180</v>
      </c>
      <c r="H129" s="166">
        <v>5.8070000000000004</v>
      </c>
      <c r="I129" s="167"/>
      <c r="L129" s="163"/>
      <c r="M129" s="168"/>
      <c r="T129" s="169"/>
      <c r="AT129" s="164" t="s">
        <v>177</v>
      </c>
      <c r="AU129" s="164" t="s">
        <v>87</v>
      </c>
      <c r="AV129" s="14" t="s">
        <v>173</v>
      </c>
      <c r="AW129" s="14" t="s">
        <v>38</v>
      </c>
      <c r="AX129" s="14" t="s">
        <v>39</v>
      </c>
      <c r="AY129" s="164" t="s">
        <v>165</v>
      </c>
    </row>
    <row r="130" spans="2:65" s="1" customFormat="1" ht="44.25" customHeight="1">
      <c r="B130" s="35"/>
      <c r="C130" s="132" t="s">
        <v>202</v>
      </c>
      <c r="D130" s="132" t="s">
        <v>168</v>
      </c>
      <c r="E130" s="133" t="s">
        <v>203</v>
      </c>
      <c r="F130" s="134" t="s">
        <v>204</v>
      </c>
      <c r="G130" s="135" t="s">
        <v>171</v>
      </c>
      <c r="H130" s="136">
        <v>1</v>
      </c>
      <c r="I130" s="137"/>
      <c r="J130" s="138">
        <f>ROUND(I130*H130,2)</f>
        <v>0</v>
      </c>
      <c r="K130" s="134" t="s">
        <v>31</v>
      </c>
      <c r="L130" s="35"/>
      <c r="M130" s="139" t="s">
        <v>31</v>
      </c>
      <c r="N130" s="140" t="s">
        <v>49</v>
      </c>
      <c r="P130" s="141">
        <f>O130*H130</f>
        <v>0</v>
      </c>
      <c r="Q130" s="141">
        <v>6.2700000000000006E-2</v>
      </c>
      <c r="R130" s="141">
        <f>Q130*H130</f>
        <v>6.2700000000000006E-2</v>
      </c>
      <c r="S130" s="141">
        <v>0</v>
      </c>
      <c r="T130" s="142">
        <f>S130*H130</f>
        <v>0</v>
      </c>
      <c r="AR130" s="143" t="s">
        <v>173</v>
      </c>
      <c r="AT130" s="143" t="s">
        <v>168</v>
      </c>
      <c r="AU130" s="143" t="s">
        <v>87</v>
      </c>
      <c r="AY130" s="19" t="s">
        <v>165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9" t="s">
        <v>39</v>
      </c>
      <c r="BK130" s="144">
        <f>ROUND(I130*H130,2)</f>
        <v>0</v>
      </c>
      <c r="BL130" s="19" t="s">
        <v>173</v>
      </c>
      <c r="BM130" s="143" t="s">
        <v>205</v>
      </c>
    </row>
    <row r="131" spans="2:65" s="12" customFormat="1" ht="10.199999999999999">
      <c r="B131" s="149"/>
      <c r="D131" s="150" t="s">
        <v>177</v>
      </c>
      <c r="E131" s="151" t="s">
        <v>31</v>
      </c>
      <c r="F131" s="152" t="s">
        <v>206</v>
      </c>
      <c r="H131" s="151" t="s">
        <v>31</v>
      </c>
      <c r="I131" s="153"/>
      <c r="L131" s="149"/>
      <c r="M131" s="154"/>
      <c r="T131" s="155"/>
      <c r="AT131" s="151" t="s">
        <v>177</v>
      </c>
      <c r="AU131" s="151" t="s">
        <v>87</v>
      </c>
      <c r="AV131" s="12" t="s">
        <v>39</v>
      </c>
      <c r="AW131" s="12" t="s">
        <v>38</v>
      </c>
      <c r="AX131" s="12" t="s">
        <v>78</v>
      </c>
      <c r="AY131" s="151" t="s">
        <v>165</v>
      </c>
    </row>
    <row r="132" spans="2:65" s="13" customFormat="1" ht="10.199999999999999">
      <c r="B132" s="156"/>
      <c r="D132" s="150" t="s">
        <v>177</v>
      </c>
      <c r="E132" s="157" t="s">
        <v>31</v>
      </c>
      <c r="F132" s="158" t="s">
        <v>39</v>
      </c>
      <c r="H132" s="159">
        <v>1</v>
      </c>
      <c r="I132" s="160"/>
      <c r="L132" s="156"/>
      <c r="M132" s="161"/>
      <c r="T132" s="162"/>
      <c r="AT132" s="157" t="s">
        <v>177</v>
      </c>
      <c r="AU132" s="157" t="s">
        <v>87</v>
      </c>
      <c r="AV132" s="13" t="s">
        <v>87</v>
      </c>
      <c r="AW132" s="13" t="s">
        <v>38</v>
      </c>
      <c r="AX132" s="13" t="s">
        <v>78</v>
      </c>
      <c r="AY132" s="157" t="s">
        <v>165</v>
      </c>
    </row>
    <row r="133" spans="2:65" s="12" customFormat="1" ht="20.399999999999999">
      <c r="B133" s="149"/>
      <c r="D133" s="150" t="s">
        <v>177</v>
      </c>
      <c r="E133" s="151" t="s">
        <v>31</v>
      </c>
      <c r="F133" s="152" t="s">
        <v>179</v>
      </c>
      <c r="H133" s="151" t="s">
        <v>31</v>
      </c>
      <c r="I133" s="153"/>
      <c r="L133" s="149"/>
      <c r="M133" s="154"/>
      <c r="T133" s="155"/>
      <c r="AT133" s="151" t="s">
        <v>177</v>
      </c>
      <c r="AU133" s="151" t="s">
        <v>87</v>
      </c>
      <c r="AV133" s="12" t="s">
        <v>39</v>
      </c>
      <c r="AW133" s="12" t="s">
        <v>38</v>
      </c>
      <c r="AX133" s="12" t="s">
        <v>78</v>
      </c>
      <c r="AY133" s="151" t="s">
        <v>165</v>
      </c>
    </row>
    <row r="134" spans="2:65" s="14" customFormat="1" ht="10.199999999999999">
      <c r="B134" s="163"/>
      <c r="D134" s="150" t="s">
        <v>177</v>
      </c>
      <c r="E134" s="164" t="s">
        <v>31</v>
      </c>
      <c r="F134" s="165" t="s">
        <v>180</v>
      </c>
      <c r="H134" s="166">
        <v>1</v>
      </c>
      <c r="I134" s="167"/>
      <c r="L134" s="163"/>
      <c r="M134" s="168"/>
      <c r="T134" s="169"/>
      <c r="AT134" s="164" t="s">
        <v>177</v>
      </c>
      <c r="AU134" s="164" t="s">
        <v>87</v>
      </c>
      <c r="AV134" s="14" t="s">
        <v>173</v>
      </c>
      <c r="AW134" s="14" t="s">
        <v>38</v>
      </c>
      <c r="AX134" s="14" t="s">
        <v>39</v>
      </c>
      <c r="AY134" s="164" t="s">
        <v>165</v>
      </c>
    </row>
    <row r="135" spans="2:65" s="1" customFormat="1" ht="37.799999999999997" customHeight="1">
      <c r="B135" s="35"/>
      <c r="C135" s="132" t="s">
        <v>207</v>
      </c>
      <c r="D135" s="132" t="s">
        <v>168</v>
      </c>
      <c r="E135" s="133" t="s">
        <v>208</v>
      </c>
      <c r="F135" s="134" t="s">
        <v>209</v>
      </c>
      <c r="G135" s="135" t="s">
        <v>183</v>
      </c>
      <c r="H135" s="136">
        <v>86.046000000000006</v>
      </c>
      <c r="I135" s="137"/>
      <c r="J135" s="138">
        <f>ROUND(I135*H135,2)</f>
        <v>0</v>
      </c>
      <c r="K135" s="134" t="s">
        <v>172</v>
      </c>
      <c r="L135" s="35"/>
      <c r="M135" s="139" t="s">
        <v>31</v>
      </c>
      <c r="N135" s="140" t="s">
        <v>49</v>
      </c>
      <c r="P135" s="141">
        <f>O135*H135</f>
        <v>0</v>
      </c>
      <c r="Q135" s="141">
        <v>2.8570000000000002E-2</v>
      </c>
      <c r="R135" s="141">
        <f>Q135*H135</f>
        <v>2.4583342200000002</v>
      </c>
      <c r="S135" s="141">
        <v>0</v>
      </c>
      <c r="T135" s="142">
        <f>S135*H135</f>
        <v>0</v>
      </c>
      <c r="AR135" s="143" t="s">
        <v>173</v>
      </c>
      <c r="AT135" s="143" t="s">
        <v>168</v>
      </c>
      <c r="AU135" s="143" t="s">
        <v>87</v>
      </c>
      <c r="AY135" s="19" t="s">
        <v>165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9" t="s">
        <v>39</v>
      </c>
      <c r="BK135" s="144">
        <f>ROUND(I135*H135,2)</f>
        <v>0</v>
      </c>
      <c r="BL135" s="19" t="s">
        <v>173</v>
      </c>
      <c r="BM135" s="143" t="s">
        <v>210</v>
      </c>
    </row>
    <row r="136" spans="2:65" s="1" customFormat="1" ht="10.199999999999999" hidden="1">
      <c r="B136" s="35"/>
      <c r="D136" s="145" t="s">
        <v>175</v>
      </c>
      <c r="F136" s="146" t="s">
        <v>211</v>
      </c>
      <c r="I136" s="147"/>
      <c r="L136" s="35"/>
      <c r="M136" s="148"/>
      <c r="T136" s="56"/>
      <c r="AT136" s="19" t="s">
        <v>175</v>
      </c>
      <c r="AU136" s="19" t="s">
        <v>87</v>
      </c>
    </row>
    <row r="137" spans="2:65" s="12" customFormat="1" ht="10.199999999999999">
      <c r="B137" s="149"/>
      <c r="D137" s="150" t="s">
        <v>177</v>
      </c>
      <c r="E137" s="151" t="s">
        <v>31</v>
      </c>
      <c r="F137" s="152" t="s">
        <v>212</v>
      </c>
      <c r="H137" s="151" t="s">
        <v>31</v>
      </c>
      <c r="I137" s="153"/>
      <c r="L137" s="149"/>
      <c r="M137" s="154"/>
      <c r="T137" s="155"/>
      <c r="AT137" s="151" t="s">
        <v>177</v>
      </c>
      <c r="AU137" s="151" t="s">
        <v>87</v>
      </c>
      <c r="AV137" s="12" t="s">
        <v>39</v>
      </c>
      <c r="AW137" s="12" t="s">
        <v>38</v>
      </c>
      <c r="AX137" s="12" t="s">
        <v>78</v>
      </c>
      <c r="AY137" s="151" t="s">
        <v>165</v>
      </c>
    </row>
    <row r="138" spans="2:65" s="13" customFormat="1" ht="10.199999999999999">
      <c r="B138" s="156"/>
      <c r="D138" s="150" t="s">
        <v>177</v>
      </c>
      <c r="E138" s="157" t="s">
        <v>31</v>
      </c>
      <c r="F138" s="158" t="s">
        <v>213</v>
      </c>
      <c r="H138" s="159">
        <v>86.046000000000006</v>
      </c>
      <c r="I138" s="160"/>
      <c r="L138" s="156"/>
      <c r="M138" s="161"/>
      <c r="T138" s="162"/>
      <c r="AT138" s="157" t="s">
        <v>177</v>
      </c>
      <c r="AU138" s="157" t="s">
        <v>87</v>
      </c>
      <c r="AV138" s="13" t="s">
        <v>87</v>
      </c>
      <c r="AW138" s="13" t="s">
        <v>38</v>
      </c>
      <c r="AX138" s="13" t="s">
        <v>78</v>
      </c>
      <c r="AY138" s="157" t="s">
        <v>165</v>
      </c>
    </row>
    <row r="139" spans="2:65" s="14" customFormat="1" ht="10.199999999999999">
      <c r="B139" s="163"/>
      <c r="D139" s="150" t="s">
        <v>177</v>
      </c>
      <c r="E139" s="164" t="s">
        <v>31</v>
      </c>
      <c r="F139" s="165" t="s">
        <v>180</v>
      </c>
      <c r="H139" s="166">
        <v>86.046000000000006</v>
      </c>
      <c r="I139" s="167"/>
      <c r="L139" s="163"/>
      <c r="M139" s="168"/>
      <c r="T139" s="169"/>
      <c r="AT139" s="164" t="s">
        <v>177</v>
      </c>
      <c r="AU139" s="164" t="s">
        <v>87</v>
      </c>
      <c r="AV139" s="14" t="s">
        <v>173</v>
      </c>
      <c r="AW139" s="14" t="s">
        <v>38</v>
      </c>
      <c r="AX139" s="14" t="s">
        <v>39</v>
      </c>
      <c r="AY139" s="164" t="s">
        <v>165</v>
      </c>
    </row>
    <row r="140" spans="2:65" s="1" customFormat="1" ht="24.15" customHeight="1">
      <c r="B140" s="35"/>
      <c r="C140" s="132" t="s">
        <v>214</v>
      </c>
      <c r="D140" s="132" t="s">
        <v>168</v>
      </c>
      <c r="E140" s="133" t="s">
        <v>215</v>
      </c>
      <c r="F140" s="134" t="s">
        <v>216</v>
      </c>
      <c r="G140" s="135" t="s">
        <v>103</v>
      </c>
      <c r="H140" s="136">
        <v>2.75</v>
      </c>
      <c r="I140" s="137"/>
      <c r="J140" s="138">
        <f>ROUND(I140*H140,2)</f>
        <v>0</v>
      </c>
      <c r="K140" s="134" t="s">
        <v>172</v>
      </c>
      <c r="L140" s="35"/>
      <c r="M140" s="139" t="s">
        <v>31</v>
      </c>
      <c r="N140" s="140" t="s">
        <v>49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173</v>
      </c>
      <c r="AT140" s="143" t="s">
        <v>168</v>
      </c>
      <c r="AU140" s="143" t="s">
        <v>87</v>
      </c>
      <c r="AY140" s="19" t="s">
        <v>165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9" t="s">
        <v>39</v>
      </c>
      <c r="BK140" s="144">
        <f>ROUND(I140*H140,2)</f>
        <v>0</v>
      </c>
      <c r="BL140" s="19" t="s">
        <v>173</v>
      </c>
      <c r="BM140" s="143" t="s">
        <v>217</v>
      </c>
    </row>
    <row r="141" spans="2:65" s="1" customFormat="1" ht="10.199999999999999" hidden="1">
      <c r="B141" s="35"/>
      <c r="D141" s="145" t="s">
        <v>175</v>
      </c>
      <c r="F141" s="146" t="s">
        <v>218</v>
      </c>
      <c r="I141" s="147"/>
      <c r="L141" s="35"/>
      <c r="M141" s="148"/>
      <c r="T141" s="56"/>
      <c r="AT141" s="19" t="s">
        <v>175</v>
      </c>
      <c r="AU141" s="19" t="s">
        <v>87</v>
      </c>
    </row>
    <row r="142" spans="2:65" s="12" customFormat="1" ht="10.199999999999999">
      <c r="B142" s="149"/>
      <c r="D142" s="150" t="s">
        <v>177</v>
      </c>
      <c r="E142" s="151" t="s">
        <v>31</v>
      </c>
      <c r="F142" s="152" t="s">
        <v>219</v>
      </c>
      <c r="H142" s="151" t="s">
        <v>31</v>
      </c>
      <c r="I142" s="153"/>
      <c r="L142" s="149"/>
      <c r="M142" s="154"/>
      <c r="T142" s="155"/>
      <c r="AT142" s="151" t="s">
        <v>177</v>
      </c>
      <c r="AU142" s="151" t="s">
        <v>87</v>
      </c>
      <c r="AV142" s="12" t="s">
        <v>39</v>
      </c>
      <c r="AW142" s="12" t="s">
        <v>38</v>
      </c>
      <c r="AX142" s="12" t="s">
        <v>78</v>
      </c>
      <c r="AY142" s="151" t="s">
        <v>165</v>
      </c>
    </row>
    <row r="143" spans="2:65" s="13" customFormat="1" ht="10.199999999999999">
      <c r="B143" s="156"/>
      <c r="D143" s="150" t="s">
        <v>177</v>
      </c>
      <c r="E143" s="157" t="s">
        <v>31</v>
      </c>
      <c r="F143" s="158" t="s">
        <v>220</v>
      </c>
      <c r="H143" s="159">
        <v>2.75</v>
      </c>
      <c r="I143" s="160"/>
      <c r="L143" s="156"/>
      <c r="M143" s="161"/>
      <c r="T143" s="162"/>
      <c r="AT143" s="157" t="s">
        <v>177</v>
      </c>
      <c r="AU143" s="157" t="s">
        <v>87</v>
      </c>
      <c r="AV143" s="13" t="s">
        <v>87</v>
      </c>
      <c r="AW143" s="13" t="s">
        <v>38</v>
      </c>
      <c r="AX143" s="13" t="s">
        <v>78</v>
      </c>
      <c r="AY143" s="157" t="s">
        <v>165</v>
      </c>
    </row>
    <row r="144" spans="2:65" s="14" customFormat="1" ht="10.199999999999999">
      <c r="B144" s="163"/>
      <c r="D144" s="150" t="s">
        <v>177</v>
      </c>
      <c r="E144" s="164" t="s">
        <v>31</v>
      </c>
      <c r="F144" s="165" t="s">
        <v>180</v>
      </c>
      <c r="H144" s="166">
        <v>2.75</v>
      </c>
      <c r="I144" s="167"/>
      <c r="L144" s="163"/>
      <c r="M144" s="168"/>
      <c r="T144" s="169"/>
      <c r="AT144" s="164" t="s">
        <v>177</v>
      </c>
      <c r="AU144" s="164" t="s">
        <v>87</v>
      </c>
      <c r="AV144" s="14" t="s">
        <v>173</v>
      </c>
      <c r="AW144" s="14" t="s">
        <v>38</v>
      </c>
      <c r="AX144" s="14" t="s">
        <v>39</v>
      </c>
      <c r="AY144" s="164" t="s">
        <v>165</v>
      </c>
    </row>
    <row r="145" spans="2:65" s="1" customFormat="1" ht="24.15" customHeight="1">
      <c r="B145" s="35"/>
      <c r="C145" s="132" t="s">
        <v>221</v>
      </c>
      <c r="D145" s="132" t="s">
        <v>168</v>
      </c>
      <c r="E145" s="133" t="s">
        <v>222</v>
      </c>
      <c r="F145" s="134" t="s">
        <v>223</v>
      </c>
      <c r="G145" s="135" t="s">
        <v>103</v>
      </c>
      <c r="H145" s="136">
        <v>3.8650000000000002</v>
      </c>
      <c r="I145" s="137"/>
      <c r="J145" s="138">
        <f>ROUND(I145*H145,2)</f>
        <v>0</v>
      </c>
      <c r="K145" s="134" t="s">
        <v>172</v>
      </c>
      <c r="L145" s="35"/>
      <c r="M145" s="139" t="s">
        <v>31</v>
      </c>
      <c r="N145" s="140" t="s">
        <v>49</v>
      </c>
      <c r="P145" s="141">
        <f>O145*H145</f>
        <v>0</v>
      </c>
      <c r="Q145" s="141">
        <v>1.2E-4</v>
      </c>
      <c r="R145" s="141">
        <f>Q145*H145</f>
        <v>4.6380000000000005E-4</v>
      </c>
      <c r="S145" s="141">
        <v>0</v>
      </c>
      <c r="T145" s="142">
        <f>S145*H145</f>
        <v>0</v>
      </c>
      <c r="AR145" s="143" t="s">
        <v>173</v>
      </c>
      <c r="AT145" s="143" t="s">
        <v>168</v>
      </c>
      <c r="AU145" s="143" t="s">
        <v>87</v>
      </c>
      <c r="AY145" s="19" t="s">
        <v>165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9" t="s">
        <v>39</v>
      </c>
      <c r="BK145" s="144">
        <f>ROUND(I145*H145,2)</f>
        <v>0</v>
      </c>
      <c r="BL145" s="19" t="s">
        <v>173</v>
      </c>
      <c r="BM145" s="143" t="s">
        <v>224</v>
      </c>
    </row>
    <row r="146" spans="2:65" s="1" customFormat="1" ht="10.199999999999999" hidden="1">
      <c r="B146" s="35"/>
      <c r="D146" s="145" t="s">
        <v>175</v>
      </c>
      <c r="F146" s="146" t="s">
        <v>225</v>
      </c>
      <c r="I146" s="147"/>
      <c r="L146" s="35"/>
      <c r="M146" s="148"/>
      <c r="T146" s="56"/>
      <c r="AT146" s="19" t="s">
        <v>175</v>
      </c>
      <c r="AU146" s="19" t="s">
        <v>87</v>
      </c>
    </row>
    <row r="147" spans="2:65" s="12" customFormat="1" ht="10.199999999999999">
      <c r="B147" s="149"/>
      <c r="D147" s="150" t="s">
        <v>177</v>
      </c>
      <c r="E147" s="151" t="s">
        <v>31</v>
      </c>
      <c r="F147" s="152" t="s">
        <v>226</v>
      </c>
      <c r="H147" s="151" t="s">
        <v>31</v>
      </c>
      <c r="I147" s="153"/>
      <c r="L147" s="149"/>
      <c r="M147" s="154"/>
      <c r="T147" s="155"/>
      <c r="AT147" s="151" t="s">
        <v>177</v>
      </c>
      <c r="AU147" s="151" t="s">
        <v>87</v>
      </c>
      <c r="AV147" s="12" t="s">
        <v>39</v>
      </c>
      <c r="AW147" s="12" t="s">
        <v>38</v>
      </c>
      <c r="AX147" s="12" t="s">
        <v>78</v>
      </c>
      <c r="AY147" s="151" t="s">
        <v>165</v>
      </c>
    </row>
    <row r="148" spans="2:65" s="12" customFormat="1" ht="10.199999999999999">
      <c r="B148" s="149"/>
      <c r="D148" s="150" t="s">
        <v>177</v>
      </c>
      <c r="E148" s="151" t="s">
        <v>31</v>
      </c>
      <c r="F148" s="152" t="s">
        <v>200</v>
      </c>
      <c r="H148" s="151" t="s">
        <v>31</v>
      </c>
      <c r="I148" s="153"/>
      <c r="L148" s="149"/>
      <c r="M148" s="154"/>
      <c r="T148" s="155"/>
      <c r="AT148" s="151" t="s">
        <v>177</v>
      </c>
      <c r="AU148" s="151" t="s">
        <v>87</v>
      </c>
      <c r="AV148" s="12" t="s">
        <v>39</v>
      </c>
      <c r="AW148" s="12" t="s">
        <v>38</v>
      </c>
      <c r="AX148" s="12" t="s">
        <v>78</v>
      </c>
      <c r="AY148" s="151" t="s">
        <v>165</v>
      </c>
    </row>
    <row r="149" spans="2:65" s="13" customFormat="1" ht="10.199999999999999">
      <c r="B149" s="156"/>
      <c r="D149" s="150" t="s">
        <v>177</v>
      </c>
      <c r="E149" s="157" t="s">
        <v>31</v>
      </c>
      <c r="F149" s="158" t="s">
        <v>227</v>
      </c>
      <c r="H149" s="159">
        <v>2.7650000000000001</v>
      </c>
      <c r="I149" s="160"/>
      <c r="L149" s="156"/>
      <c r="M149" s="161"/>
      <c r="T149" s="162"/>
      <c r="AT149" s="157" t="s">
        <v>177</v>
      </c>
      <c r="AU149" s="157" t="s">
        <v>87</v>
      </c>
      <c r="AV149" s="13" t="s">
        <v>87</v>
      </c>
      <c r="AW149" s="13" t="s">
        <v>38</v>
      </c>
      <c r="AX149" s="13" t="s">
        <v>78</v>
      </c>
      <c r="AY149" s="157" t="s">
        <v>165</v>
      </c>
    </row>
    <row r="150" spans="2:65" s="12" customFormat="1" ht="10.199999999999999">
      <c r="B150" s="149"/>
      <c r="D150" s="150" t="s">
        <v>177</v>
      </c>
      <c r="E150" s="151" t="s">
        <v>31</v>
      </c>
      <c r="F150" s="152" t="s">
        <v>194</v>
      </c>
      <c r="H150" s="151" t="s">
        <v>31</v>
      </c>
      <c r="I150" s="153"/>
      <c r="L150" s="149"/>
      <c r="M150" s="154"/>
      <c r="T150" s="155"/>
      <c r="AT150" s="151" t="s">
        <v>177</v>
      </c>
      <c r="AU150" s="151" t="s">
        <v>87</v>
      </c>
      <c r="AV150" s="12" t="s">
        <v>39</v>
      </c>
      <c r="AW150" s="12" t="s">
        <v>38</v>
      </c>
      <c r="AX150" s="12" t="s">
        <v>78</v>
      </c>
      <c r="AY150" s="151" t="s">
        <v>165</v>
      </c>
    </row>
    <row r="151" spans="2:65" s="13" customFormat="1" ht="10.199999999999999">
      <c r="B151" s="156"/>
      <c r="D151" s="150" t="s">
        <v>177</v>
      </c>
      <c r="E151" s="157" t="s">
        <v>31</v>
      </c>
      <c r="F151" s="158" t="s">
        <v>228</v>
      </c>
      <c r="H151" s="159">
        <v>1.1000000000000001</v>
      </c>
      <c r="I151" s="160"/>
      <c r="L151" s="156"/>
      <c r="M151" s="161"/>
      <c r="T151" s="162"/>
      <c r="AT151" s="157" t="s">
        <v>177</v>
      </c>
      <c r="AU151" s="157" t="s">
        <v>87</v>
      </c>
      <c r="AV151" s="13" t="s">
        <v>87</v>
      </c>
      <c r="AW151" s="13" t="s">
        <v>38</v>
      </c>
      <c r="AX151" s="13" t="s">
        <v>78</v>
      </c>
      <c r="AY151" s="157" t="s">
        <v>165</v>
      </c>
    </row>
    <row r="152" spans="2:65" s="14" customFormat="1" ht="10.199999999999999">
      <c r="B152" s="163"/>
      <c r="D152" s="150" t="s">
        <v>177</v>
      </c>
      <c r="E152" s="164" t="s">
        <v>31</v>
      </c>
      <c r="F152" s="165" t="s">
        <v>180</v>
      </c>
      <c r="H152" s="166">
        <v>3.8650000000000002</v>
      </c>
      <c r="I152" s="167"/>
      <c r="L152" s="163"/>
      <c r="M152" s="168"/>
      <c r="T152" s="169"/>
      <c r="AT152" s="164" t="s">
        <v>177</v>
      </c>
      <c r="AU152" s="164" t="s">
        <v>87</v>
      </c>
      <c r="AV152" s="14" t="s">
        <v>173</v>
      </c>
      <c r="AW152" s="14" t="s">
        <v>38</v>
      </c>
      <c r="AX152" s="14" t="s">
        <v>39</v>
      </c>
      <c r="AY152" s="164" t="s">
        <v>165</v>
      </c>
    </row>
    <row r="153" spans="2:65" s="1" customFormat="1" ht="24.15" customHeight="1">
      <c r="B153" s="35"/>
      <c r="C153" s="132" t="s">
        <v>229</v>
      </c>
      <c r="D153" s="132" t="s">
        <v>168</v>
      </c>
      <c r="E153" s="133" t="s">
        <v>230</v>
      </c>
      <c r="F153" s="134" t="s">
        <v>231</v>
      </c>
      <c r="G153" s="135" t="s">
        <v>103</v>
      </c>
      <c r="H153" s="136">
        <v>6.55</v>
      </c>
      <c r="I153" s="137"/>
      <c r="J153" s="138">
        <f>ROUND(I153*H153,2)</f>
        <v>0</v>
      </c>
      <c r="K153" s="134" t="s">
        <v>172</v>
      </c>
      <c r="L153" s="35"/>
      <c r="M153" s="139" t="s">
        <v>31</v>
      </c>
      <c r="N153" s="140" t="s">
        <v>49</v>
      </c>
      <c r="P153" s="141">
        <f>O153*H153</f>
        <v>0</v>
      </c>
      <c r="Q153" s="141">
        <v>2.0000000000000001E-4</v>
      </c>
      <c r="R153" s="141">
        <f>Q153*H153</f>
        <v>1.31E-3</v>
      </c>
      <c r="S153" s="141">
        <v>0</v>
      </c>
      <c r="T153" s="142">
        <f>S153*H153</f>
        <v>0</v>
      </c>
      <c r="AR153" s="143" t="s">
        <v>173</v>
      </c>
      <c r="AT153" s="143" t="s">
        <v>168</v>
      </c>
      <c r="AU153" s="143" t="s">
        <v>87</v>
      </c>
      <c r="AY153" s="19" t="s">
        <v>165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9" t="s">
        <v>39</v>
      </c>
      <c r="BK153" s="144">
        <f>ROUND(I153*H153,2)</f>
        <v>0</v>
      </c>
      <c r="BL153" s="19" t="s">
        <v>173</v>
      </c>
      <c r="BM153" s="143" t="s">
        <v>232</v>
      </c>
    </row>
    <row r="154" spans="2:65" s="1" customFormat="1" ht="10.199999999999999" hidden="1">
      <c r="B154" s="35"/>
      <c r="D154" s="145" t="s">
        <v>175</v>
      </c>
      <c r="F154" s="146" t="s">
        <v>233</v>
      </c>
      <c r="I154" s="147"/>
      <c r="L154" s="35"/>
      <c r="M154" s="148"/>
      <c r="T154" s="56"/>
      <c r="AT154" s="19" t="s">
        <v>175</v>
      </c>
      <c r="AU154" s="19" t="s">
        <v>87</v>
      </c>
    </row>
    <row r="155" spans="2:65" s="12" customFormat="1" ht="10.199999999999999">
      <c r="B155" s="149"/>
      <c r="D155" s="150" t="s">
        <v>177</v>
      </c>
      <c r="E155" s="151" t="s">
        <v>31</v>
      </c>
      <c r="F155" s="152" t="s">
        <v>200</v>
      </c>
      <c r="H155" s="151" t="s">
        <v>31</v>
      </c>
      <c r="I155" s="153"/>
      <c r="L155" s="149"/>
      <c r="M155" s="154"/>
      <c r="T155" s="155"/>
      <c r="AT155" s="151" t="s">
        <v>177</v>
      </c>
      <c r="AU155" s="151" t="s">
        <v>87</v>
      </c>
      <c r="AV155" s="12" t="s">
        <v>39</v>
      </c>
      <c r="AW155" s="12" t="s">
        <v>38</v>
      </c>
      <c r="AX155" s="12" t="s">
        <v>78</v>
      </c>
      <c r="AY155" s="151" t="s">
        <v>165</v>
      </c>
    </row>
    <row r="156" spans="2:65" s="13" customFormat="1" ht="10.199999999999999">
      <c r="B156" s="156"/>
      <c r="D156" s="150" t="s">
        <v>177</v>
      </c>
      <c r="E156" s="157" t="s">
        <v>31</v>
      </c>
      <c r="F156" s="158" t="s">
        <v>234</v>
      </c>
      <c r="H156" s="159">
        <v>2.1</v>
      </c>
      <c r="I156" s="160"/>
      <c r="L156" s="156"/>
      <c r="M156" s="161"/>
      <c r="T156" s="162"/>
      <c r="AT156" s="157" t="s">
        <v>177</v>
      </c>
      <c r="AU156" s="157" t="s">
        <v>87</v>
      </c>
      <c r="AV156" s="13" t="s">
        <v>87</v>
      </c>
      <c r="AW156" s="13" t="s">
        <v>38</v>
      </c>
      <c r="AX156" s="13" t="s">
        <v>78</v>
      </c>
      <c r="AY156" s="157" t="s">
        <v>165</v>
      </c>
    </row>
    <row r="157" spans="2:65" s="12" customFormat="1" ht="10.199999999999999">
      <c r="B157" s="149"/>
      <c r="D157" s="150" t="s">
        <v>177</v>
      </c>
      <c r="E157" s="151" t="s">
        <v>31</v>
      </c>
      <c r="F157" s="152" t="s">
        <v>192</v>
      </c>
      <c r="H157" s="151" t="s">
        <v>31</v>
      </c>
      <c r="I157" s="153"/>
      <c r="L157" s="149"/>
      <c r="M157" s="154"/>
      <c r="T157" s="155"/>
      <c r="AT157" s="151" t="s">
        <v>177</v>
      </c>
      <c r="AU157" s="151" t="s">
        <v>87</v>
      </c>
      <c r="AV157" s="12" t="s">
        <v>39</v>
      </c>
      <c r="AW157" s="12" t="s">
        <v>38</v>
      </c>
      <c r="AX157" s="12" t="s">
        <v>78</v>
      </c>
      <c r="AY157" s="151" t="s">
        <v>165</v>
      </c>
    </row>
    <row r="158" spans="2:65" s="13" customFormat="1" ht="10.199999999999999">
      <c r="B158" s="156"/>
      <c r="D158" s="150" t="s">
        <v>177</v>
      </c>
      <c r="E158" s="157" t="s">
        <v>31</v>
      </c>
      <c r="F158" s="158" t="s">
        <v>235</v>
      </c>
      <c r="H158" s="159">
        <v>0.8</v>
      </c>
      <c r="I158" s="160"/>
      <c r="L158" s="156"/>
      <c r="M158" s="161"/>
      <c r="T158" s="162"/>
      <c r="AT158" s="157" t="s">
        <v>177</v>
      </c>
      <c r="AU158" s="157" t="s">
        <v>87</v>
      </c>
      <c r="AV158" s="13" t="s">
        <v>87</v>
      </c>
      <c r="AW158" s="13" t="s">
        <v>38</v>
      </c>
      <c r="AX158" s="13" t="s">
        <v>78</v>
      </c>
      <c r="AY158" s="157" t="s">
        <v>165</v>
      </c>
    </row>
    <row r="159" spans="2:65" s="12" customFormat="1" ht="10.199999999999999">
      <c r="B159" s="149"/>
      <c r="D159" s="150" t="s">
        <v>177</v>
      </c>
      <c r="E159" s="151" t="s">
        <v>31</v>
      </c>
      <c r="F159" s="152" t="s">
        <v>194</v>
      </c>
      <c r="H159" s="151" t="s">
        <v>31</v>
      </c>
      <c r="I159" s="153"/>
      <c r="L159" s="149"/>
      <c r="M159" s="154"/>
      <c r="T159" s="155"/>
      <c r="AT159" s="151" t="s">
        <v>177</v>
      </c>
      <c r="AU159" s="151" t="s">
        <v>87</v>
      </c>
      <c r="AV159" s="12" t="s">
        <v>39</v>
      </c>
      <c r="AW159" s="12" t="s">
        <v>38</v>
      </c>
      <c r="AX159" s="12" t="s">
        <v>78</v>
      </c>
      <c r="AY159" s="151" t="s">
        <v>165</v>
      </c>
    </row>
    <row r="160" spans="2:65" s="13" customFormat="1" ht="10.199999999999999">
      <c r="B160" s="156"/>
      <c r="D160" s="150" t="s">
        <v>177</v>
      </c>
      <c r="E160" s="157" t="s">
        <v>31</v>
      </c>
      <c r="F160" s="158" t="s">
        <v>236</v>
      </c>
      <c r="H160" s="159">
        <v>2.15</v>
      </c>
      <c r="I160" s="160"/>
      <c r="L160" s="156"/>
      <c r="M160" s="161"/>
      <c r="T160" s="162"/>
      <c r="AT160" s="157" t="s">
        <v>177</v>
      </c>
      <c r="AU160" s="157" t="s">
        <v>87</v>
      </c>
      <c r="AV160" s="13" t="s">
        <v>87</v>
      </c>
      <c r="AW160" s="13" t="s">
        <v>38</v>
      </c>
      <c r="AX160" s="13" t="s">
        <v>78</v>
      </c>
      <c r="AY160" s="157" t="s">
        <v>165</v>
      </c>
    </row>
    <row r="161" spans="2:65" s="12" customFormat="1" ht="10.199999999999999">
      <c r="B161" s="149"/>
      <c r="D161" s="150" t="s">
        <v>177</v>
      </c>
      <c r="E161" s="151" t="s">
        <v>31</v>
      </c>
      <c r="F161" s="152" t="s">
        <v>186</v>
      </c>
      <c r="H161" s="151" t="s">
        <v>31</v>
      </c>
      <c r="I161" s="153"/>
      <c r="L161" s="149"/>
      <c r="M161" s="154"/>
      <c r="T161" s="155"/>
      <c r="AT161" s="151" t="s">
        <v>177</v>
      </c>
      <c r="AU161" s="151" t="s">
        <v>87</v>
      </c>
      <c r="AV161" s="12" t="s">
        <v>39</v>
      </c>
      <c r="AW161" s="12" t="s">
        <v>38</v>
      </c>
      <c r="AX161" s="12" t="s">
        <v>78</v>
      </c>
      <c r="AY161" s="151" t="s">
        <v>165</v>
      </c>
    </row>
    <row r="162" spans="2:65" s="13" customFormat="1" ht="10.199999999999999">
      <c r="B162" s="156"/>
      <c r="D162" s="150" t="s">
        <v>177</v>
      </c>
      <c r="E162" s="157" t="s">
        <v>31</v>
      </c>
      <c r="F162" s="158" t="s">
        <v>237</v>
      </c>
      <c r="H162" s="159">
        <v>1.5</v>
      </c>
      <c r="I162" s="160"/>
      <c r="L162" s="156"/>
      <c r="M162" s="161"/>
      <c r="T162" s="162"/>
      <c r="AT162" s="157" t="s">
        <v>177</v>
      </c>
      <c r="AU162" s="157" t="s">
        <v>87</v>
      </c>
      <c r="AV162" s="13" t="s">
        <v>87</v>
      </c>
      <c r="AW162" s="13" t="s">
        <v>38</v>
      </c>
      <c r="AX162" s="13" t="s">
        <v>78</v>
      </c>
      <c r="AY162" s="157" t="s">
        <v>165</v>
      </c>
    </row>
    <row r="163" spans="2:65" s="14" customFormat="1" ht="10.199999999999999">
      <c r="B163" s="163"/>
      <c r="D163" s="150" t="s">
        <v>177</v>
      </c>
      <c r="E163" s="164" t="s">
        <v>31</v>
      </c>
      <c r="F163" s="165" t="s">
        <v>180</v>
      </c>
      <c r="H163" s="166">
        <v>6.55</v>
      </c>
      <c r="I163" s="167"/>
      <c r="L163" s="163"/>
      <c r="M163" s="168"/>
      <c r="T163" s="169"/>
      <c r="AT163" s="164" t="s">
        <v>177</v>
      </c>
      <c r="AU163" s="164" t="s">
        <v>87</v>
      </c>
      <c r="AV163" s="14" t="s">
        <v>173</v>
      </c>
      <c r="AW163" s="14" t="s">
        <v>38</v>
      </c>
      <c r="AX163" s="14" t="s">
        <v>39</v>
      </c>
      <c r="AY163" s="164" t="s">
        <v>165</v>
      </c>
    </row>
    <row r="164" spans="2:65" s="11" customFormat="1" ht="22.8" customHeight="1">
      <c r="B164" s="120"/>
      <c r="D164" s="121" t="s">
        <v>77</v>
      </c>
      <c r="E164" s="130" t="s">
        <v>207</v>
      </c>
      <c r="F164" s="130" t="s">
        <v>238</v>
      </c>
      <c r="I164" s="123"/>
      <c r="J164" s="131">
        <f>BK164</f>
        <v>0</v>
      </c>
      <c r="L164" s="120"/>
      <c r="M164" s="125"/>
      <c r="P164" s="126">
        <f>SUM(P165:P1039)</f>
        <v>0</v>
      </c>
      <c r="R164" s="126">
        <f>SUM(R165:R1039)</f>
        <v>49.368542225599995</v>
      </c>
      <c r="T164" s="127">
        <f>SUM(T165:T1039)</f>
        <v>1.03544462</v>
      </c>
      <c r="AR164" s="121" t="s">
        <v>39</v>
      </c>
      <c r="AT164" s="128" t="s">
        <v>77</v>
      </c>
      <c r="AU164" s="128" t="s">
        <v>39</v>
      </c>
      <c r="AY164" s="121" t="s">
        <v>165</v>
      </c>
      <c r="BK164" s="129">
        <f>SUM(BK165:BK1039)</f>
        <v>0</v>
      </c>
    </row>
    <row r="165" spans="2:65" s="1" customFormat="1" ht="24.15" customHeight="1">
      <c r="B165" s="35"/>
      <c r="C165" s="132" t="s">
        <v>239</v>
      </c>
      <c r="D165" s="132" t="s">
        <v>168</v>
      </c>
      <c r="E165" s="133" t="s">
        <v>240</v>
      </c>
      <c r="F165" s="134" t="s">
        <v>241</v>
      </c>
      <c r="G165" s="135" t="s">
        <v>183</v>
      </c>
      <c r="H165" s="136">
        <v>113.199</v>
      </c>
      <c r="I165" s="137"/>
      <c r="J165" s="138">
        <f>ROUND(I165*H165,2)</f>
        <v>0</v>
      </c>
      <c r="K165" s="134" t="s">
        <v>172</v>
      </c>
      <c r="L165" s="35"/>
      <c r="M165" s="139" t="s">
        <v>31</v>
      </c>
      <c r="N165" s="140" t="s">
        <v>49</v>
      </c>
      <c r="P165" s="141">
        <f>O165*H165</f>
        <v>0</v>
      </c>
      <c r="Q165" s="141">
        <v>2.5999999999999998E-4</v>
      </c>
      <c r="R165" s="141">
        <f>Q165*H165</f>
        <v>2.9431739999999998E-2</v>
      </c>
      <c r="S165" s="141">
        <v>0</v>
      </c>
      <c r="T165" s="142">
        <f>S165*H165</f>
        <v>0</v>
      </c>
      <c r="AR165" s="143" t="s">
        <v>173</v>
      </c>
      <c r="AT165" s="143" t="s">
        <v>168</v>
      </c>
      <c r="AU165" s="143" t="s">
        <v>87</v>
      </c>
      <c r="AY165" s="19" t="s">
        <v>165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9" t="s">
        <v>39</v>
      </c>
      <c r="BK165" s="144">
        <f>ROUND(I165*H165,2)</f>
        <v>0</v>
      </c>
      <c r="BL165" s="19" t="s">
        <v>173</v>
      </c>
      <c r="BM165" s="143" t="s">
        <v>242</v>
      </c>
    </row>
    <row r="166" spans="2:65" s="1" customFormat="1" ht="10.199999999999999" hidden="1">
      <c r="B166" s="35"/>
      <c r="D166" s="145" t="s">
        <v>175</v>
      </c>
      <c r="F166" s="146" t="s">
        <v>243</v>
      </c>
      <c r="I166" s="147"/>
      <c r="L166" s="35"/>
      <c r="M166" s="148"/>
      <c r="T166" s="56"/>
      <c r="AT166" s="19" t="s">
        <v>175</v>
      </c>
      <c r="AU166" s="19" t="s">
        <v>87</v>
      </c>
    </row>
    <row r="167" spans="2:65" s="12" customFormat="1" ht="20.399999999999999">
      <c r="B167" s="149"/>
      <c r="D167" s="150" t="s">
        <v>177</v>
      </c>
      <c r="E167" s="151" t="s">
        <v>31</v>
      </c>
      <c r="F167" s="152" t="s">
        <v>244</v>
      </c>
      <c r="H167" s="151" t="s">
        <v>31</v>
      </c>
      <c r="I167" s="153"/>
      <c r="L167" s="149"/>
      <c r="M167" s="154"/>
      <c r="T167" s="155"/>
      <c r="AT167" s="151" t="s">
        <v>177</v>
      </c>
      <c r="AU167" s="151" t="s">
        <v>87</v>
      </c>
      <c r="AV167" s="12" t="s">
        <v>39</v>
      </c>
      <c r="AW167" s="12" t="s">
        <v>38</v>
      </c>
      <c r="AX167" s="12" t="s">
        <v>78</v>
      </c>
      <c r="AY167" s="151" t="s">
        <v>165</v>
      </c>
    </row>
    <row r="168" spans="2:65" s="13" customFormat="1" ht="10.199999999999999">
      <c r="B168" s="156"/>
      <c r="D168" s="150" t="s">
        <v>177</v>
      </c>
      <c r="E168" s="157" t="s">
        <v>31</v>
      </c>
      <c r="F168" s="158" t="s">
        <v>245</v>
      </c>
      <c r="H168" s="159">
        <v>89.311000000000007</v>
      </c>
      <c r="I168" s="160"/>
      <c r="L168" s="156"/>
      <c r="M168" s="161"/>
      <c r="T168" s="162"/>
      <c r="AT168" s="157" t="s">
        <v>177</v>
      </c>
      <c r="AU168" s="157" t="s">
        <v>87</v>
      </c>
      <c r="AV168" s="13" t="s">
        <v>87</v>
      </c>
      <c r="AW168" s="13" t="s">
        <v>38</v>
      </c>
      <c r="AX168" s="13" t="s">
        <v>78</v>
      </c>
      <c r="AY168" s="157" t="s">
        <v>165</v>
      </c>
    </row>
    <row r="169" spans="2:65" s="15" customFormat="1" ht="10.199999999999999">
      <c r="B169" s="170"/>
      <c r="D169" s="150" t="s">
        <v>177</v>
      </c>
      <c r="E169" s="171" t="s">
        <v>31</v>
      </c>
      <c r="F169" s="172" t="s">
        <v>246</v>
      </c>
      <c r="H169" s="173">
        <v>89.311000000000007</v>
      </c>
      <c r="I169" s="174"/>
      <c r="L169" s="170"/>
      <c r="M169" s="175"/>
      <c r="T169" s="176"/>
      <c r="AT169" s="171" t="s">
        <v>177</v>
      </c>
      <c r="AU169" s="171" t="s">
        <v>87</v>
      </c>
      <c r="AV169" s="15" t="s">
        <v>166</v>
      </c>
      <c r="AW169" s="15" t="s">
        <v>38</v>
      </c>
      <c r="AX169" s="15" t="s">
        <v>78</v>
      </c>
      <c r="AY169" s="171" t="s">
        <v>165</v>
      </c>
    </row>
    <row r="170" spans="2:65" s="12" customFormat="1" ht="20.399999999999999">
      <c r="B170" s="149"/>
      <c r="D170" s="150" t="s">
        <v>177</v>
      </c>
      <c r="E170" s="151" t="s">
        <v>31</v>
      </c>
      <c r="F170" s="152" t="s">
        <v>247</v>
      </c>
      <c r="H170" s="151" t="s">
        <v>31</v>
      </c>
      <c r="I170" s="153"/>
      <c r="L170" s="149"/>
      <c r="M170" s="154"/>
      <c r="T170" s="155"/>
      <c r="AT170" s="151" t="s">
        <v>177</v>
      </c>
      <c r="AU170" s="151" t="s">
        <v>87</v>
      </c>
      <c r="AV170" s="12" t="s">
        <v>39</v>
      </c>
      <c r="AW170" s="12" t="s">
        <v>38</v>
      </c>
      <c r="AX170" s="12" t="s">
        <v>78</v>
      </c>
      <c r="AY170" s="151" t="s">
        <v>165</v>
      </c>
    </row>
    <row r="171" spans="2:65" s="13" customFormat="1" ht="10.199999999999999">
      <c r="B171" s="156"/>
      <c r="D171" s="150" t="s">
        <v>177</v>
      </c>
      <c r="E171" s="157" t="s">
        <v>31</v>
      </c>
      <c r="F171" s="158" t="s">
        <v>248</v>
      </c>
      <c r="H171" s="159">
        <v>23.888000000000002</v>
      </c>
      <c r="I171" s="160"/>
      <c r="L171" s="156"/>
      <c r="M171" s="161"/>
      <c r="T171" s="162"/>
      <c r="AT171" s="157" t="s">
        <v>177</v>
      </c>
      <c r="AU171" s="157" t="s">
        <v>87</v>
      </c>
      <c r="AV171" s="13" t="s">
        <v>87</v>
      </c>
      <c r="AW171" s="13" t="s">
        <v>38</v>
      </c>
      <c r="AX171" s="13" t="s">
        <v>78</v>
      </c>
      <c r="AY171" s="157" t="s">
        <v>165</v>
      </c>
    </row>
    <row r="172" spans="2:65" s="15" customFormat="1" ht="10.199999999999999">
      <c r="B172" s="170"/>
      <c r="D172" s="150" t="s">
        <v>177</v>
      </c>
      <c r="E172" s="171" t="s">
        <v>31</v>
      </c>
      <c r="F172" s="172" t="s">
        <v>246</v>
      </c>
      <c r="H172" s="173">
        <v>23.888000000000002</v>
      </c>
      <c r="I172" s="174"/>
      <c r="L172" s="170"/>
      <c r="M172" s="175"/>
      <c r="T172" s="176"/>
      <c r="AT172" s="171" t="s">
        <v>177</v>
      </c>
      <c r="AU172" s="171" t="s">
        <v>87</v>
      </c>
      <c r="AV172" s="15" t="s">
        <v>166</v>
      </c>
      <c r="AW172" s="15" t="s">
        <v>38</v>
      </c>
      <c r="AX172" s="15" t="s">
        <v>78</v>
      </c>
      <c r="AY172" s="171" t="s">
        <v>165</v>
      </c>
    </row>
    <row r="173" spans="2:65" s="14" customFormat="1" ht="10.199999999999999">
      <c r="B173" s="163"/>
      <c r="D173" s="150" t="s">
        <v>177</v>
      </c>
      <c r="E173" s="164" t="s">
        <v>31</v>
      </c>
      <c r="F173" s="165" t="s">
        <v>180</v>
      </c>
      <c r="H173" s="166">
        <v>113.199</v>
      </c>
      <c r="I173" s="167"/>
      <c r="L173" s="163"/>
      <c r="M173" s="168"/>
      <c r="T173" s="169"/>
      <c r="AT173" s="164" t="s">
        <v>177</v>
      </c>
      <c r="AU173" s="164" t="s">
        <v>87</v>
      </c>
      <c r="AV173" s="14" t="s">
        <v>173</v>
      </c>
      <c r="AW173" s="14" t="s">
        <v>38</v>
      </c>
      <c r="AX173" s="14" t="s">
        <v>39</v>
      </c>
      <c r="AY173" s="164" t="s">
        <v>165</v>
      </c>
    </row>
    <row r="174" spans="2:65" s="1" customFormat="1" ht="24.15" customHeight="1">
      <c r="B174" s="35"/>
      <c r="C174" s="132" t="s">
        <v>249</v>
      </c>
      <c r="D174" s="132" t="s">
        <v>168</v>
      </c>
      <c r="E174" s="133" t="s">
        <v>250</v>
      </c>
      <c r="F174" s="134" t="s">
        <v>251</v>
      </c>
      <c r="G174" s="135" t="s">
        <v>183</v>
      </c>
      <c r="H174" s="136">
        <v>69.557000000000002</v>
      </c>
      <c r="I174" s="137"/>
      <c r="J174" s="138">
        <f>ROUND(I174*H174,2)</f>
        <v>0</v>
      </c>
      <c r="K174" s="134" t="s">
        <v>172</v>
      </c>
      <c r="L174" s="35"/>
      <c r="M174" s="139" t="s">
        <v>31</v>
      </c>
      <c r="N174" s="140" t="s">
        <v>49</v>
      </c>
      <c r="P174" s="141">
        <f>O174*H174</f>
        <v>0</v>
      </c>
      <c r="Q174" s="141">
        <v>2.5999999999999998E-4</v>
      </c>
      <c r="R174" s="141">
        <f>Q174*H174</f>
        <v>1.8084819999999998E-2</v>
      </c>
      <c r="S174" s="141">
        <v>0</v>
      </c>
      <c r="T174" s="142">
        <f>S174*H174</f>
        <v>0</v>
      </c>
      <c r="AR174" s="143" t="s">
        <v>173</v>
      </c>
      <c r="AT174" s="143" t="s">
        <v>168</v>
      </c>
      <c r="AU174" s="143" t="s">
        <v>87</v>
      </c>
      <c r="AY174" s="19" t="s">
        <v>165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9" t="s">
        <v>39</v>
      </c>
      <c r="BK174" s="144">
        <f>ROUND(I174*H174,2)</f>
        <v>0</v>
      </c>
      <c r="BL174" s="19" t="s">
        <v>173</v>
      </c>
      <c r="BM174" s="143" t="s">
        <v>252</v>
      </c>
    </row>
    <row r="175" spans="2:65" s="1" customFormat="1" ht="10.199999999999999" hidden="1">
      <c r="B175" s="35"/>
      <c r="D175" s="145" t="s">
        <v>175</v>
      </c>
      <c r="F175" s="146" t="s">
        <v>253</v>
      </c>
      <c r="I175" s="147"/>
      <c r="L175" s="35"/>
      <c r="M175" s="148"/>
      <c r="T175" s="56"/>
      <c r="AT175" s="19" t="s">
        <v>175</v>
      </c>
      <c r="AU175" s="19" t="s">
        <v>87</v>
      </c>
    </row>
    <row r="176" spans="2:65" s="12" customFormat="1" ht="20.399999999999999">
      <c r="B176" s="149"/>
      <c r="D176" s="150" t="s">
        <v>177</v>
      </c>
      <c r="E176" s="151" t="s">
        <v>31</v>
      </c>
      <c r="F176" s="152" t="s">
        <v>254</v>
      </c>
      <c r="H176" s="151" t="s">
        <v>31</v>
      </c>
      <c r="I176" s="153"/>
      <c r="L176" s="149"/>
      <c r="M176" s="154"/>
      <c r="T176" s="155"/>
      <c r="AT176" s="151" t="s">
        <v>177</v>
      </c>
      <c r="AU176" s="151" t="s">
        <v>87</v>
      </c>
      <c r="AV176" s="12" t="s">
        <v>39</v>
      </c>
      <c r="AW176" s="12" t="s">
        <v>38</v>
      </c>
      <c r="AX176" s="12" t="s">
        <v>78</v>
      </c>
      <c r="AY176" s="151" t="s">
        <v>165</v>
      </c>
    </row>
    <row r="177" spans="2:51" s="13" customFormat="1" ht="10.199999999999999">
      <c r="B177" s="156"/>
      <c r="D177" s="150" t="s">
        <v>177</v>
      </c>
      <c r="E177" s="157" t="s">
        <v>31</v>
      </c>
      <c r="F177" s="158" t="s">
        <v>255</v>
      </c>
      <c r="H177" s="159">
        <v>1.5720000000000001</v>
      </c>
      <c r="I177" s="160"/>
      <c r="L177" s="156"/>
      <c r="M177" s="161"/>
      <c r="T177" s="162"/>
      <c r="AT177" s="157" t="s">
        <v>177</v>
      </c>
      <c r="AU177" s="157" t="s">
        <v>87</v>
      </c>
      <c r="AV177" s="13" t="s">
        <v>87</v>
      </c>
      <c r="AW177" s="13" t="s">
        <v>38</v>
      </c>
      <c r="AX177" s="13" t="s">
        <v>78</v>
      </c>
      <c r="AY177" s="157" t="s">
        <v>165</v>
      </c>
    </row>
    <row r="178" spans="2:51" s="12" customFormat="1" ht="10.199999999999999">
      <c r="B178" s="149"/>
      <c r="D178" s="150" t="s">
        <v>177</v>
      </c>
      <c r="E178" s="151" t="s">
        <v>31</v>
      </c>
      <c r="F178" s="152" t="s">
        <v>256</v>
      </c>
      <c r="H178" s="151" t="s">
        <v>31</v>
      </c>
      <c r="I178" s="153"/>
      <c r="L178" s="149"/>
      <c r="M178" s="154"/>
      <c r="T178" s="155"/>
      <c r="AT178" s="151" t="s">
        <v>177</v>
      </c>
      <c r="AU178" s="151" t="s">
        <v>87</v>
      </c>
      <c r="AV178" s="12" t="s">
        <v>39</v>
      </c>
      <c r="AW178" s="12" t="s">
        <v>38</v>
      </c>
      <c r="AX178" s="12" t="s">
        <v>78</v>
      </c>
      <c r="AY178" s="151" t="s">
        <v>165</v>
      </c>
    </row>
    <row r="179" spans="2:51" s="12" customFormat="1" ht="10.199999999999999">
      <c r="B179" s="149"/>
      <c r="D179" s="150" t="s">
        <v>177</v>
      </c>
      <c r="E179" s="151" t="s">
        <v>31</v>
      </c>
      <c r="F179" s="152" t="s">
        <v>257</v>
      </c>
      <c r="H179" s="151" t="s">
        <v>31</v>
      </c>
      <c r="I179" s="153"/>
      <c r="L179" s="149"/>
      <c r="M179" s="154"/>
      <c r="T179" s="155"/>
      <c r="AT179" s="151" t="s">
        <v>177</v>
      </c>
      <c r="AU179" s="151" t="s">
        <v>87</v>
      </c>
      <c r="AV179" s="12" t="s">
        <v>39</v>
      </c>
      <c r="AW179" s="12" t="s">
        <v>38</v>
      </c>
      <c r="AX179" s="12" t="s">
        <v>78</v>
      </c>
      <c r="AY179" s="151" t="s">
        <v>165</v>
      </c>
    </row>
    <row r="180" spans="2:51" s="13" customFormat="1" ht="10.199999999999999">
      <c r="B180" s="156"/>
      <c r="D180" s="150" t="s">
        <v>177</v>
      </c>
      <c r="E180" s="157" t="s">
        <v>31</v>
      </c>
      <c r="F180" s="158" t="s">
        <v>193</v>
      </c>
      <c r="H180" s="159">
        <v>1.1200000000000001</v>
      </c>
      <c r="I180" s="160"/>
      <c r="L180" s="156"/>
      <c r="M180" s="161"/>
      <c r="T180" s="162"/>
      <c r="AT180" s="157" t="s">
        <v>177</v>
      </c>
      <c r="AU180" s="157" t="s">
        <v>87</v>
      </c>
      <c r="AV180" s="13" t="s">
        <v>87</v>
      </c>
      <c r="AW180" s="13" t="s">
        <v>38</v>
      </c>
      <c r="AX180" s="13" t="s">
        <v>78</v>
      </c>
      <c r="AY180" s="157" t="s">
        <v>165</v>
      </c>
    </row>
    <row r="181" spans="2:51" s="12" customFormat="1" ht="10.199999999999999">
      <c r="B181" s="149"/>
      <c r="D181" s="150" t="s">
        <v>177</v>
      </c>
      <c r="E181" s="151" t="s">
        <v>31</v>
      </c>
      <c r="F181" s="152" t="s">
        <v>258</v>
      </c>
      <c r="H181" s="151" t="s">
        <v>31</v>
      </c>
      <c r="I181" s="153"/>
      <c r="L181" s="149"/>
      <c r="M181" s="154"/>
      <c r="T181" s="155"/>
      <c r="AT181" s="151" t="s">
        <v>177</v>
      </c>
      <c r="AU181" s="151" t="s">
        <v>87</v>
      </c>
      <c r="AV181" s="12" t="s">
        <v>39</v>
      </c>
      <c r="AW181" s="12" t="s">
        <v>38</v>
      </c>
      <c r="AX181" s="12" t="s">
        <v>78</v>
      </c>
      <c r="AY181" s="151" t="s">
        <v>165</v>
      </c>
    </row>
    <row r="182" spans="2:51" s="13" customFormat="1" ht="10.199999999999999">
      <c r="B182" s="156"/>
      <c r="D182" s="150" t="s">
        <v>177</v>
      </c>
      <c r="E182" s="157" t="s">
        <v>31</v>
      </c>
      <c r="F182" s="158" t="s">
        <v>201</v>
      </c>
      <c r="H182" s="159">
        <v>5.8070000000000004</v>
      </c>
      <c r="I182" s="160"/>
      <c r="L182" s="156"/>
      <c r="M182" s="161"/>
      <c r="T182" s="162"/>
      <c r="AT182" s="157" t="s">
        <v>177</v>
      </c>
      <c r="AU182" s="157" t="s">
        <v>87</v>
      </c>
      <c r="AV182" s="13" t="s">
        <v>87</v>
      </c>
      <c r="AW182" s="13" t="s">
        <v>38</v>
      </c>
      <c r="AX182" s="13" t="s">
        <v>78</v>
      </c>
      <c r="AY182" s="157" t="s">
        <v>165</v>
      </c>
    </row>
    <row r="183" spans="2:51" s="12" customFormat="1" ht="10.199999999999999">
      <c r="B183" s="149"/>
      <c r="D183" s="150" t="s">
        <v>177</v>
      </c>
      <c r="E183" s="151" t="s">
        <v>31</v>
      </c>
      <c r="F183" s="152" t="s">
        <v>259</v>
      </c>
      <c r="H183" s="151" t="s">
        <v>31</v>
      </c>
      <c r="I183" s="153"/>
      <c r="L183" s="149"/>
      <c r="M183" s="154"/>
      <c r="T183" s="155"/>
      <c r="AT183" s="151" t="s">
        <v>177</v>
      </c>
      <c r="AU183" s="151" t="s">
        <v>87</v>
      </c>
      <c r="AV183" s="12" t="s">
        <v>39</v>
      </c>
      <c r="AW183" s="12" t="s">
        <v>38</v>
      </c>
      <c r="AX183" s="12" t="s">
        <v>78</v>
      </c>
      <c r="AY183" s="151" t="s">
        <v>165</v>
      </c>
    </row>
    <row r="184" spans="2:51" s="13" customFormat="1" ht="10.199999999999999">
      <c r="B184" s="156"/>
      <c r="D184" s="150" t="s">
        <v>177</v>
      </c>
      <c r="E184" s="157" t="s">
        <v>31</v>
      </c>
      <c r="F184" s="158" t="s">
        <v>260</v>
      </c>
      <c r="H184" s="159">
        <v>4.41</v>
      </c>
      <c r="I184" s="160"/>
      <c r="L184" s="156"/>
      <c r="M184" s="161"/>
      <c r="T184" s="162"/>
      <c r="AT184" s="157" t="s">
        <v>177</v>
      </c>
      <c r="AU184" s="157" t="s">
        <v>87</v>
      </c>
      <c r="AV184" s="13" t="s">
        <v>87</v>
      </c>
      <c r="AW184" s="13" t="s">
        <v>38</v>
      </c>
      <c r="AX184" s="13" t="s">
        <v>78</v>
      </c>
      <c r="AY184" s="157" t="s">
        <v>165</v>
      </c>
    </row>
    <row r="185" spans="2:51" s="12" customFormat="1" ht="10.199999999999999">
      <c r="B185" s="149"/>
      <c r="D185" s="150" t="s">
        <v>177</v>
      </c>
      <c r="E185" s="151" t="s">
        <v>31</v>
      </c>
      <c r="F185" s="152" t="s">
        <v>261</v>
      </c>
      <c r="H185" s="151" t="s">
        <v>31</v>
      </c>
      <c r="I185" s="153"/>
      <c r="L185" s="149"/>
      <c r="M185" s="154"/>
      <c r="T185" s="155"/>
      <c r="AT185" s="151" t="s">
        <v>177</v>
      </c>
      <c r="AU185" s="151" t="s">
        <v>87</v>
      </c>
      <c r="AV185" s="12" t="s">
        <v>39</v>
      </c>
      <c r="AW185" s="12" t="s">
        <v>38</v>
      </c>
      <c r="AX185" s="12" t="s">
        <v>78</v>
      </c>
      <c r="AY185" s="151" t="s">
        <v>165</v>
      </c>
    </row>
    <row r="186" spans="2:51" s="12" customFormat="1" ht="10.199999999999999">
      <c r="B186" s="149"/>
      <c r="D186" s="150" t="s">
        <v>177</v>
      </c>
      <c r="E186" s="151" t="s">
        <v>31</v>
      </c>
      <c r="F186" s="152" t="s">
        <v>262</v>
      </c>
      <c r="H186" s="151" t="s">
        <v>31</v>
      </c>
      <c r="I186" s="153"/>
      <c r="L186" s="149"/>
      <c r="M186" s="154"/>
      <c r="T186" s="155"/>
      <c r="AT186" s="151" t="s">
        <v>177</v>
      </c>
      <c r="AU186" s="151" t="s">
        <v>87</v>
      </c>
      <c r="AV186" s="12" t="s">
        <v>39</v>
      </c>
      <c r="AW186" s="12" t="s">
        <v>38</v>
      </c>
      <c r="AX186" s="12" t="s">
        <v>78</v>
      </c>
      <c r="AY186" s="151" t="s">
        <v>165</v>
      </c>
    </row>
    <row r="187" spans="2:51" s="12" customFormat="1" ht="10.199999999999999">
      <c r="B187" s="149"/>
      <c r="D187" s="150" t="s">
        <v>177</v>
      </c>
      <c r="E187" s="151" t="s">
        <v>31</v>
      </c>
      <c r="F187" s="152" t="s">
        <v>263</v>
      </c>
      <c r="H187" s="151" t="s">
        <v>31</v>
      </c>
      <c r="I187" s="153"/>
      <c r="L187" s="149"/>
      <c r="M187" s="154"/>
      <c r="T187" s="155"/>
      <c r="AT187" s="151" t="s">
        <v>177</v>
      </c>
      <c r="AU187" s="151" t="s">
        <v>87</v>
      </c>
      <c r="AV187" s="12" t="s">
        <v>39</v>
      </c>
      <c r="AW187" s="12" t="s">
        <v>38</v>
      </c>
      <c r="AX187" s="12" t="s">
        <v>78</v>
      </c>
      <c r="AY187" s="151" t="s">
        <v>165</v>
      </c>
    </row>
    <row r="188" spans="2:51" s="13" customFormat="1" ht="10.199999999999999">
      <c r="B188" s="156"/>
      <c r="D188" s="150" t="s">
        <v>177</v>
      </c>
      <c r="E188" s="157" t="s">
        <v>31</v>
      </c>
      <c r="F188" s="158" t="s">
        <v>264</v>
      </c>
      <c r="H188" s="159">
        <v>3.4849999999999999</v>
      </c>
      <c r="I188" s="160"/>
      <c r="L188" s="156"/>
      <c r="M188" s="161"/>
      <c r="T188" s="162"/>
      <c r="AT188" s="157" t="s">
        <v>177</v>
      </c>
      <c r="AU188" s="157" t="s">
        <v>87</v>
      </c>
      <c r="AV188" s="13" t="s">
        <v>87</v>
      </c>
      <c r="AW188" s="13" t="s">
        <v>38</v>
      </c>
      <c r="AX188" s="13" t="s">
        <v>78</v>
      </c>
      <c r="AY188" s="157" t="s">
        <v>165</v>
      </c>
    </row>
    <row r="189" spans="2:51" s="12" customFormat="1" ht="10.199999999999999">
      <c r="B189" s="149"/>
      <c r="D189" s="150" t="s">
        <v>177</v>
      </c>
      <c r="E189" s="151" t="s">
        <v>31</v>
      </c>
      <c r="F189" s="152" t="s">
        <v>265</v>
      </c>
      <c r="H189" s="151" t="s">
        <v>31</v>
      </c>
      <c r="I189" s="153"/>
      <c r="L189" s="149"/>
      <c r="M189" s="154"/>
      <c r="T189" s="155"/>
      <c r="AT189" s="151" t="s">
        <v>177</v>
      </c>
      <c r="AU189" s="151" t="s">
        <v>87</v>
      </c>
      <c r="AV189" s="12" t="s">
        <v>39</v>
      </c>
      <c r="AW189" s="12" t="s">
        <v>38</v>
      </c>
      <c r="AX189" s="12" t="s">
        <v>78</v>
      </c>
      <c r="AY189" s="151" t="s">
        <v>165</v>
      </c>
    </row>
    <row r="190" spans="2:51" s="13" customFormat="1" ht="10.199999999999999">
      <c r="B190" s="156"/>
      <c r="D190" s="150" t="s">
        <v>177</v>
      </c>
      <c r="E190" s="157" t="s">
        <v>31</v>
      </c>
      <c r="F190" s="158" t="s">
        <v>264</v>
      </c>
      <c r="H190" s="159">
        <v>3.4849999999999999</v>
      </c>
      <c r="I190" s="160"/>
      <c r="L190" s="156"/>
      <c r="M190" s="161"/>
      <c r="T190" s="162"/>
      <c r="AT190" s="157" t="s">
        <v>177</v>
      </c>
      <c r="AU190" s="157" t="s">
        <v>87</v>
      </c>
      <c r="AV190" s="13" t="s">
        <v>87</v>
      </c>
      <c r="AW190" s="13" t="s">
        <v>38</v>
      </c>
      <c r="AX190" s="13" t="s">
        <v>78</v>
      </c>
      <c r="AY190" s="157" t="s">
        <v>165</v>
      </c>
    </row>
    <row r="191" spans="2:51" s="12" customFormat="1" ht="10.199999999999999">
      <c r="B191" s="149"/>
      <c r="D191" s="150" t="s">
        <v>177</v>
      </c>
      <c r="E191" s="151" t="s">
        <v>31</v>
      </c>
      <c r="F191" s="152" t="s">
        <v>266</v>
      </c>
      <c r="H191" s="151" t="s">
        <v>31</v>
      </c>
      <c r="I191" s="153"/>
      <c r="L191" s="149"/>
      <c r="M191" s="154"/>
      <c r="T191" s="155"/>
      <c r="AT191" s="151" t="s">
        <v>177</v>
      </c>
      <c r="AU191" s="151" t="s">
        <v>87</v>
      </c>
      <c r="AV191" s="12" t="s">
        <v>39</v>
      </c>
      <c r="AW191" s="12" t="s">
        <v>38</v>
      </c>
      <c r="AX191" s="12" t="s">
        <v>78</v>
      </c>
      <c r="AY191" s="151" t="s">
        <v>165</v>
      </c>
    </row>
    <row r="192" spans="2:51" s="13" customFormat="1" ht="10.199999999999999">
      <c r="B192" s="156"/>
      <c r="D192" s="150" t="s">
        <v>177</v>
      </c>
      <c r="E192" s="157" t="s">
        <v>31</v>
      </c>
      <c r="F192" s="158" t="s">
        <v>264</v>
      </c>
      <c r="H192" s="159">
        <v>3.4849999999999999</v>
      </c>
      <c r="I192" s="160"/>
      <c r="L192" s="156"/>
      <c r="M192" s="161"/>
      <c r="T192" s="162"/>
      <c r="AT192" s="157" t="s">
        <v>177</v>
      </c>
      <c r="AU192" s="157" t="s">
        <v>87</v>
      </c>
      <c r="AV192" s="13" t="s">
        <v>87</v>
      </c>
      <c r="AW192" s="13" t="s">
        <v>38</v>
      </c>
      <c r="AX192" s="13" t="s">
        <v>78</v>
      </c>
      <c r="AY192" s="157" t="s">
        <v>165</v>
      </c>
    </row>
    <row r="193" spans="2:51" s="12" customFormat="1" ht="10.199999999999999">
      <c r="B193" s="149"/>
      <c r="D193" s="150" t="s">
        <v>177</v>
      </c>
      <c r="E193" s="151" t="s">
        <v>31</v>
      </c>
      <c r="F193" s="152" t="s">
        <v>267</v>
      </c>
      <c r="H193" s="151" t="s">
        <v>31</v>
      </c>
      <c r="I193" s="153"/>
      <c r="L193" s="149"/>
      <c r="M193" s="154"/>
      <c r="T193" s="155"/>
      <c r="AT193" s="151" t="s">
        <v>177</v>
      </c>
      <c r="AU193" s="151" t="s">
        <v>87</v>
      </c>
      <c r="AV193" s="12" t="s">
        <v>39</v>
      </c>
      <c r="AW193" s="12" t="s">
        <v>38</v>
      </c>
      <c r="AX193" s="12" t="s">
        <v>78</v>
      </c>
      <c r="AY193" s="151" t="s">
        <v>165</v>
      </c>
    </row>
    <row r="194" spans="2:51" s="13" customFormat="1" ht="10.199999999999999">
      <c r="B194" s="156"/>
      <c r="D194" s="150" t="s">
        <v>177</v>
      </c>
      <c r="E194" s="157" t="s">
        <v>31</v>
      </c>
      <c r="F194" s="158" t="s">
        <v>268</v>
      </c>
      <c r="H194" s="159">
        <v>5.742</v>
      </c>
      <c r="I194" s="160"/>
      <c r="L194" s="156"/>
      <c r="M194" s="161"/>
      <c r="T194" s="162"/>
      <c r="AT194" s="157" t="s">
        <v>177</v>
      </c>
      <c r="AU194" s="157" t="s">
        <v>87</v>
      </c>
      <c r="AV194" s="13" t="s">
        <v>87</v>
      </c>
      <c r="AW194" s="13" t="s">
        <v>38</v>
      </c>
      <c r="AX194" s="13" t="s">
        <v>78</v>
      </c>
      <c r="AY194" s="157" t="s">
        <v>165</v>
      </c>
    </row>
    <row r="195" spans="2:51" s="12" customFormat="1" ht="10.199999999999999">
      <c r="B195" s="149"/>
      <c r="D195" s="150" t="s">
        <v>177</v>
      </c>
      <c r="E195" s="151" t="s">
        <v>31</v>
      </c>
      <c r="F195" s="152" t="s">
        <v>269</v>
      </c>
      <c r="H195" s="151" t="s">
        <v>31</v>
      </c>
      <c r="I195" s="153"/>
      <c r="L195" s="149"/>
      <c r="M195" s="154"/>
      <c r="T195" s="155"/>
      <c r="AT195" s="151" t="s">
        <v>177</v>
      </c>
      <c r="AU195" s="151" t="s">
        <v>87</v>
      </c>
      <c r="AV195" s="12" t="s">
        <v>39</v>
      </c>
      <c r="AW195" s="12" t="s">
        <v>38</v>
      </c>
      <c r="AX195" s="12" t="s">
        <v>78</v>
      </c>
      <c r="AY195" s="151" t="s">
        <v>165</v>
      </c>
    </row>
    <row r="196" spans="2:51" s="12" customFormat="1" ht="10.199999999999999">
      <c r="B196" s="149"/>
      <c r="D196" s="150" t="s">
        <v>177</v>
      </c>
      <c r="E196" s="151" t="s">
        <v>31</v>
      </c>
      <c r="F196" s="152" t="s">
        <v>257</v>
      </c>
      <c r="H196" s="151" t="s">
        <v>31</v>
      </c>
      <c r="I196" s="153"/>
      <c r="L196" s="149"/>
      <c r="M196" s="154"/>
      <c r="T196" s="155"/>
      <c r="AT196" s="151" t="s">
        <v>177</v>
      </c>
      <c r="AU196" s="151" t="s">
        <v>87</v>
      </c>
      <c r="AV196" s="12" t="s">
        <v>39</v>
      </c>
      <c r="AW196" s="12" t="s">
        <v>38</v>
      </c>
      <c r="AX196" s="12" t="s">
        <v>78</v>
      </c>
      <c r="AY196" s="151" t="s">
        <v>165</v>
      </c>
    </row>
    <row r="197" spans="2:51" s="13" customFormat="1" ht="10.199999999999999">
      <c r="B197" s="156"/>
      <c r="D197" s="150" t="s">
        <v>177</v>
      </c>
      <c r="E197" s="157" t="s">
        <v>31</v>
      </c>
      <c r="F197" s="158" t="s">
        <v>187</v>
      </c>
      <c r="H197" s="159">
        <v>0.82499999999999996</v>
      </c>
      <c r="I197" s="160"/>
      <c r="L197" s="156"/>
      <c r="M197" s="161"/>
      <c r="T197" s="162"/>
      <c r="AT197" s="157" t="s">
        <v>177</v>
      </c>
      <c r="AU197" s="157" t="s">
        <v>87</v>
      </c>
      <c r="AV197" s="13" t="s">
        <v>87</v>
      </c>
      <c r="AW197" s="13" t="s">
        <v>38</v>
      </c>
      <c r="AX197" s="13" t="s">
        <v>78</v>
      </c>
      <c r="AY197" s="157" t="s">
        <v>165</v>
      </c>
    </row>
    <row r="198" spans="2:51" s="12" customFormat="1" ht="10.199999999999999">
      <c r="B198" s="149"/>
      <c r="D198" s="150" t="s">
        <v>177</v>
      </c>
      <c r="E198" s="151" t="s">
        <v>31</v>
      </c>
      <c r="F198" s="152" t="s">
        <v>258</v>
      </c>
      <c r="H198" s="151" t="s">
        <v>31</v>
      </c>
      <c r="I198" s="153"/>
      <c r="L198" s="149"/>
      <c r="M198" s="154"/>
      <c r="T198" s="155"/>
      <c r="AT198" s="151" t="s">
        <v>177</v>
      </c>
      <c r="AU198" s="151" t="s">
        <v>87</v>
      </c>
      <c r="AV198" s="12" t="s">
        <v>39</v>
      </c>
      <c r="AW198" s="12" t="s">
        <v>38</v>
      </c>
      <c r="AX198" s="12" t="s">
        <v>78</v>
      </c>
      <c r="AY198" s="151" t="s">
        <v>165</v>
      </c>
    </row>
    <row r="199" spans="2:51" s="13" customFormat="1" ht="10.199999999999999">
      <c r="B199" s="156"/>
      <c r="D199" s="150" t="s">
        <v>177</v>
      </c>
      <c r="E199" s="157" t="s">
        <v>31</v>
      </c>
      <c r="F199" s="158" t="s">
        <v>195</v>
      </c>
      <c r="H199" s="159">
        <v>2.3650000000000002</v>
      </c>
      <c r="I199" s="160"/>
      <c r="L199" s="156"/>
      <c r="M199" s="161"/>
      <c r="T199" s="162"/>
      <c r="AT199" s="157" t="s">
        <v>177</v>
      </c>
      <c r="AU199" s="157" t="s">
        <v>87</v>
      </c>
      <c r="AV199" s="13" t="s">
        <v>87</v>
      </c>
      <c r="AW199" s="13" t="s">
        <v>38</v>
      </c>
      <c r="AX199" s="13" t="s">
        <v>78</v>
      </c>
      <c r="AY199" s="157" t="s">
        <v>165</v>
      </c>
    </row>
    <row r="200" spans="2:51" s="12" customFormat="1" ht="10.199999999999999">
      <c r="B200" s="149"/>
      <c r="D200" s="150" t="s">
        <v>177</v>
      </c>
      <c r="E200" s="151" t="s">
        <v>31</v>
      </c>
      <c r="F200" s="152" t="s">
        <v>261</v>
      </c>
      <c r="H200" s="151" t="s">
        <v>31</v>
      </c>
      <c r="I200" s="153"/>
      <c r="L200" s="149"/>
      <c r="M200" s="154"/>
      <c r="T200" s="155"/>
      <c r="AT200" s="151" t="s">
        <v>177</v>
      </c>
      <c r="AU200" s="151" t="s">
        <v>87</v>
      </c>
      <c r="AV200" s="12" t="s">
        <v>39</v>
      </c>
      <c r="AW200" s="12" t="s">
        <v>38</v>
      </c>
      <c r="AX200" s="12" t="s">
        <v>78</v>
      </c>
      <c r="AY200" s="151" t="s">
        <v>165</v>
      </c>
    </row>
    <row r="201" spans="2:51" s="12" customFormat="1" ht="10.199999999999999">
      <c r="B201" s="149"/>
      <c r="D201" s="150" t="s">
        <v>177</v>
      </c>
      <c r="E201" s="151" t="s">
        <v>31</v>
      </c>
      <c r="F201" s="152" t="s">
        <v>270</v>
      </c>
      <c r="H201" s="151" t="s">
        <v>31</v>
      </c>
      <c r="I201" s="153"/>
      <c r="L201" s="149"/>
      <c r="M201" s="154"/>
      <c r="T201" s="155"/>
      <c r="AT201" s="151" t="s">
        <v>177</v>
      </c>
      <c r="AU201" s="151" t="s">
        <v>87</v>
      </c>
      <c r="AV201" s="12" t="s">
        <v>39</v>
      </c>
      <c r="AW201" s="12" t="s">
        <v>38</v>
      </c>
      <c r="AX201" s="12" t="s">
        <v>78</v>
      </c>
      <c r="AY201" s="151" t="s">
        <v>165</v>
      </c>
    </row>
    <row r="202" spans="2:51" s="12" customFormat="1" ht="10.199999999999999">
      <c r="B202" s="149"/>
      <c r="D202" s="150" t="s">
        <v>177</v>
      </c>
      <c r="E202" s="151" t="s">
        <v>31</v>
      </c>
      <c r="F202" s="152" t="s">
        <v>271</v>
      </c>
      <c r="H202" s="151" t="s">
        <v>31</v>
      </c>
      <c r="I202" s="153"/>
      <c r="L202" s="149"/>
      <c r="M202" s="154"/>
      <c r="T202" s="155"/>
      <c r="AT202" s="151" t="s">
        <v>177</v>
      </c>
      <c r="AU202" s="151" t="s">
        <v>87</v>
      </c>
      <c r="AV202" s="12" t="s">
        <v>39</v>
      </c>
      <c r="AW202" s="12" t="s">
        <v>38</v>
      </c>
      <c r="AX202" s="12" t="s">
        <v>78</v>
      </c>
      <c r="AY202" s="151" t="s">
        <v>165</v>
      </c>
    </row>
    <row r="203" spans="2:51" s="13" customFormat="1" ht="10.199999999999999">
      <c r="B203" s="156"/>
      <c r="D203" s="150" t="s">
        <v>177</v>
      </c>
      <c r="E203" s="157" t="s">
        <v>31</v>
      </c>
      <c r="F203" s="158" t="s">
        <v>272</v>
      </c>
      <c r="H203" s="159">
        <v>11.34</v>
      </c>
      <c r="I203" s="160"/>
      <c r="L203" s="156"/>
      <c r="M203" s="161"/>
      <c r="T203" s="162"/>
      <c r="AT203" s="157" t="s">
        <v>177</v>
      </c>
      <c r="AU203" s="157" t="s">
        <v>87</v>
      </c>
      <c r="AV203" s="13" t="s">
        <v>87</v>
      </c>
      <c r="AW203" s="13" t="s">
        <v>38</v>
      </c>
      <c r="AX203" s="13" t="s">
        <v>78</v>
      </c>
      <c r="AY203" s="157" t="s">
        <v>165</v>
      </c>
    </row>
    <row r="204" spans="2:51" s="12" customFormat="1" ht="10.199999999999999">
      <c r="B204" s="149"/>
      <c r="D204" s="150" t="s">
        <v>177</v>
      </c>
      <c r="E204" s="151" t="s">
        <v>31</v>
      </c>
      <c r="F204" s="152" t="s">
        <v>273</v>
      </c>
      <c r="H204" s="151" t="s">
        <v>31</v>
      </c>
      <c r="I204" s="153"/>
      <c r="L204" s="149"/>
      <c r="M204" s="154"/>
      <c r="T204" s="155"/>
      <c r="AT204" s="151" t="s">
        <v>177</v>
      </c>
      <c r="AU204" s="151" t="s">
        <v>87</v>
      </c>
      <c r="AV204" s="12" t="s">
        <v>39</v>
      </c>
      <c r="AW204" s="12" t="s">
        <v>38</v>
      </c>
      <c r="AX204" s="12" t="s">
        <v>78</v>
      </c>
      <c r="AY204" s="151" t="s">
        <v>165</v>
      </c>
    </row>
    <row r="205" spans="2:51" s="13" customFormat="1" ht="10.199999999999999">
      <c r="B205" s="156"/>
      <c r="D205" s="150" t="s">
        <v>177</v>
      </c>
      <c r="E205" s="157" t="s">
        <v>31</v>
      </c>
      <c r="F205" s="158" t="s">
        <v>274</v>
      </c>
      <c r="H205" s="159">
        <v>4.883</v>
      </c>
      <c r="I205" s="160"/>
      <c r="L205" s="156"/>
      <c r="M205" s="161"/>
      <c r="T205" s="162"/>
      <c r="AT205" s="157" t="s">
        <v>177</v>
      </c>
      <c r="AU205" s="157" t="s">
        <v>87</v>
      </c>
      <c r="AV205" s="13" t="s">
        <v>87</v>
      </c>
      <c r="AW205" s="13" t="s">
        <v>38</v>
      </c>
      <c r="AX205" s="13" t="s">
        <v>78</v>
      </c>
      <c r="AY205" s="157" t="s">
        <v>165</v>
      </c>
    </row>
    <row r="206" spans="2:51" s="12" customFormat="1" ht="10.199999999999999">
      <c r="B206" s="149"/>
      <c r="D206" s="150" t="s">
        <v>177</v>
      </c>
      <c r="E206" s="151" t="s">
        <v>31</v>
      </c>
      <c r="F206" s="152" t="s">
        <v>275</v>
      </c>
      <c r="H206" s="151" t="s">
        <v>31</v>
      </c>
      <c r="I206" s="153"/>
      <c r="L206" s="149"/>
      <c r="M206" s="154"/>
      <c r="T206" s="155"/>
      <c r="AT206" s="151" t="s">
        <v>177</v>
      </c>
      <c r="AU206" s="151" t="s">
        <v>87</v>
      </c>
      <c r="AV206" s="12" t="s">
        <v>39</v>
      </c>
      <c r="AW206" s="12" t="s">
        <v>38</v>
      </c>
      <c r="AX206" s="12" t="s">
        <v>78</v>
      </c>
      <c r="AY206" s="151" t="s">
        <v>165</v>
      </c>
    </row>
    <row r="207" spans="2:51" s="13" customFormat="1" ht="10.199999999999999">
      <c r="B207" s="156"/>
      <c r="D207" s="150" t="s">
        <v>177</v>
      </c>
      <c r="E207" s="157" t="s">
        <v>31</v>
      </c>
      <c r="F207" s="158" t="s">
        <v>276</v>
      </c>
      <c r="H207" s="159">
        <v>6.72</v>
      </c>
      <c r="I207" s="160"/>
      <c r="L207" s="156"/>
      <c r="M207" s="161"/>
      <c r="T207" s="162"/>
      <c r="AT207" s="157" t="s">
        <v>177</v>
      </c>
      <c r="AU207" s="157" t="s">
        <v>87</v>
      </c>
      <c r="AV207" s="13" t="s">
        <v>87</v>
      </c>
      <c r="AW207" s="13" t="s">
        <v>38</v>
      </c>
      <c r="AX207" s="13" t="s">
        <v>78</v>
      </c>
      <c r="AY207" s="157" t="s">
        <v>165</v>
      </c>
    </row>
    <row r="208" spans="2:51" s="12" customFormat="1" ht="10.199999999999999">
      <c r="B208" s="149"/>
      <c r="D208" s="150" t="s">
        <v>177</v>
      </c>
      <c r="E208" s="151" t="s">
        <v>31</v>
      </c>
      <c r="F208" s="152" t="s">
        <v>277</v>
      </c>
      <c r="H208" s="151" t="s">
        <v>31</v>
      </c>
      <c r="I208" s="153"/>
      <c r="L208" s="149"/>
      <c r="M208" s="154"/>
      <c r="T208" s="155"/>
      <c r="AT208" s="151" t="s">
        <v>177</v>
      </c>
      <c r="AU208" s="151" t="s">
        <v>87</v>
      </c>
      <c r="AV208" s="12" t="s">
        <v>39</v>
      </c>
      <c r="AW208" s="12" t="s">
        <v>38</v>
      </c>
      <c r="AX208" s="12" t="s">
        <v>78</v>
      </c>
      <c r="AY208" s="151" t="s">
        <v>165</v>
      </c>
    </row>
    <row r="209" spans="2:65" s="13" customFormat="1" ht="10.199999999999999">
      <c r="B209" s="156"/>
      <c r="D209" s="150" t="s">
        <v>177</v>
      </c>
      <c r="E209" s="157" t="s">
        <v>31</v>
      </c>
      <c r="F209" s="158" t="s">
        <v>278</v>
      </c>
      <c r="H209" s="159">
        <v>3.57</v>
      </c>
      <c r="I209" s="160"/>
      <c r="L209" s="156"/>
      <c r="M209" s="161"/>
      <c r="T209" s="162"/>
      <c r="AT209" s="157" t="s">
        <v>177</v>
      </c>
      <c r="AU209" s="157" t="s">
        <v>87</v>
      </c>
      <c r="AV209" s="13" t="s">
        <v>87</v>
      </c>
      <c r="AW209" s="13" t="s">
        <v>38</v>
      </c>
      <c r="AX209" s="13" t="s">
        <v>78</v>
      </c>
      <c r="AY209" s="157" t="s">
        <v>165</v>
      </c>
    </row>
    <row r="210" spans="2:65" s="12" customFormat="1" ht="10.199999999999999">
      <c r="B210" s="149"/>
      <c r="D210" s="150" t="s">
        <v>177</v>
      </c>
      <c r="E210" s="151" t="s">
        <v>31</v>
      </c>
      <c r="F210" s="152" t="s">
        <v>279</v>
      </c>
      <c r="H210" s="151" t="s">
        <v>31</v>
      </c>
      <c r="I210" s="153"/>
      <c r="L210" s="149"/>
      <c r="M210" s="154"/>
      <c r="T210" s="155"/>
      <c r="AT210" s="151" t="s">
        <v>177</v>
      </c>
      <c r="AU210" s="151" t="s">
        <v>87</v>
      </c>
      <c r="AV210" s="12" t="s">
        <v>39</v>
      </c>
      <c r="AW210" s="12" t="s">
        <v>38</v>
      </c>
      <c r="AX210" s="12" t="s">
        <v>78</v>
      </c>
      <c r="AY210" s="151" t="s">
        <v>165</v>
      </c>
    </row>
    <row r="211" spans="2:65" s="13" customFormat="1" ht="10.199999999999999">
      <c r="B211" s="156"/>
      <c r="D211" s="150" t="s">
        <v>177</v>
      </c>
      <c r="E211" s="157" t="s">
        <v>31</v>
      </c>
      <c r="F211" s="158" t="s">
        <v>280</v>
      </c>
      <c r="H211" s="159">
        <v>2.6779999999999999</v>
      </c>
      <c r="I211" s="160"/>
      <c r="L211" s="156"/>
      <c r="M211" s="161"/>
      <c r="T211" s="162"/>
      <c r="AT211" s="157" t="s">
        <v>177</v>
      </c>
      <c r="AU211" s="157" t="s">
        <v>87</v>
      </c>
      <c r="AV211" s="13" t="s">
        <v>87</v>
      </c>
      <c r="AW211" s="13" t="s">
        <v>38</v>
      </c>
      <c r="AX211" s="13" t="s">
        <v>78</v>
      </c>
      <c r="AY211" s="157" t="s">
        <v>165</v>
      </c>
    </row>
    <row r="212" spans="2:65" s="12" customFormat="1" ht="10.199999999999999">
      <c r="B212" s="149"/>
      <c r="D212" s="150" t="s">
        <v>177</v>
      </c>
      <c r="E212" s="151" t="s">
        <v>31</v>
      </c>
      <c r="F212" s="152" t="s">
        <v>267</v>
      </c>
      <c r="H212" s="151" t="s">
        <v>31</v>
      </c>
      <c r="I212" s="153"/>
      <c r="L212" s="149"/>
      <c r="M212" s="154"/>
      <c r="T212" s="155"/>
      <c r="AT212" s="151" t="s">
        <v>177</v>
      </c>
      <c r="AU212" s="151" t="s">
        <v>87</v>
      </c>
      <c r="AV212" s="12" t="s">
        <v>39</v>
      </c>
      <c r="AW212" s="12" t="s">
        <v>38</v>
      </c>
      <c r="AX212" s="12" t="s">
        <v>78</v>
      </c>
      <c r="AY212" s="151" t="s">
        <v>165</v>
      </c>
    </row>
    <row r="213" spans="2:65" s="13" customFormat="1" ht="10.199999999999999">
      <c r="B213" s="156"/>
      <c r="D213" s="150" t="s">
        <v>177</v>
      </c>
      <c r="E213" s="157" t="s">
        <v>31</v>
      </c>
      <c r="F213" s="158" t="s">
        <v>281</v>
      </c>
      <c r="H213" s="159">
        <v>5.13</v>
      </c>
      <c r="I213" s="160"/>
      <c r="L213" s="156"/>
      <c r="M213" s="161"/>
      <c r="T213" s="162"/>
      <c r="AT213" s="157" t="s">
        <v>177</v>
      </c>
      <c r="AU213" s="157" t="s">
        <v>87</v>
      </c>
      <c r="AV213" s="13" t="s">
        <v>87</v>
      </c>
      <c r="AW213" s="13" t="s">
        <v>38</v>
      </c>
      <c r="AX213" s="13" t="s">
        <v>78</v>
      </c>
      <c r="AY213" s="157" t="s">
        <v>165</v>
      </c>
    </row>
    <row r="214" spans="2:65" s="12" customFormat="1" ht="30.6">
      <c r="B214" s="149"/>
      <c r="D214" s="150" t="s">
        <v>177</v>
      </c>
      <c r="E214" s="151" t="s">
        <v>31</v>
      </c>
      <c r="F214" s="152" t="s">
        <v>282</v>
      </c>
      <c r="H214" s="151" t="s">
        <v>31</v>
      </c>
      <c r="I214" s="153"/>
      <c r="L214" s="149"/>
      <c r="M214" s="154"/>
      <c r="T214" s="155"/>
      <c r="AT214" s="151" t="s">
        <v>177</v>
      </c>
      <c r="AU214" s="151" t="s">
        <v>87</v>
      </c>
      <c r="AV214" s="12" t="s">
        <v>39</v>
      </c>
      <c r="AW214" s="12" t="s">
        <v>38</v>
      </c>
      <c r="AX214" s="12" t="s">
        <v>78</v>
      </c>
      <c r="AY214" s="151" t="s">
        <v>165</v>
      </c>
    </row>
    <row r="215" spans="2:65" s="13" customFormat="1" ht="10.199999999999999">
      <c r="B215" s="156"/>
      <c r="D215" s="150" t="s">
        <v>177</v>
      </c>
      <c r="E215" s="157" t="s">
        <v>31</v>
      </c>
      <c r="F215" s="158" t="s">
        <v>283</v>
      </c>
      <c r="H215" s="159">
        <v>2.94</v>
      </c>
      <c r="I215" s="160"/>
      <c r="L215" s="156"/>
      <c r="M215" s="161"/>
      <c r="T215" s="162"/>
      <c r="AT215" s="157" t="s">
        <v>177</v>
      </c>
      <c r="AU215" s="157" t="s">
        <v>87</v>
      </c>
      <c r="AV215" s="13" t="s">
        <v>87</v>
      </c>
      <c r="AW215" s="13" t="s">
        <v>38</v>
      </c>
      <c r="AX215" s="13" t="s">
        <v>78</v>
      </c>
      <c r="AY215" s="157" t="s">
        <v>165</v>
      </c>
    </row>
    <row r="216" spans="2:65" s="14" customFormat="1" ht="10.199999999999999">
      <c r="B216" s="163"/>
      <c r="D216" s="150" t="s">
        <v>177</v>
      </c>
      <c r="E216" s="164" t="s">
        <v>31</v>
      </c>
      <c r="F216" s="165" t="s">
        <v>180</v>
      </c>
      <c r="H216" s="166">
        <v>69.557000000000002</v>
      </c>
      <c r="I216" s="167"/>
      <c r="L216" s="163"/>
      <c r="M216" s="168"/>
      <c r="T216" s="169"/>
      <c r="AT216" s="164" t="s">
        <v>177</v>
      </c>
      <c r="AU216" s="164" t="s">
        <v>87</v>
      </c>
      <c r="AV216" s="14" t="s">
        <v>173</v>
      </c>
      <c r="AW216" s="14" t="s">
        <v>38</v>
      </c>
      <c r="AX216" s="14" t="s">
        <v>39</v>
      </c>
      <c r="AY216" s="164" t="s">
        <v>165</v>
      </c>
    </row>
    <row r="217" spans="2:65" s="1" customFormat="1" ht="37.799999999999997" customHeight="1">
      <c r="B217" s="35"/>
      <c r="C217" s="132" t="s">
        <v>8</v>
      </c>
      <c r="D217" s="132" t="s">
        <v>168</v>
      </c>
      <c r="E217" s="133" t="s">
        <v>284</v>
      </c>
      <c r="F217" s="134" t="s">
        <v>285</v>
      </c>
      <c r="G217" s="135" t="s">
        <v>183</v>
      </c>
      <c r="H217" s="136">
        <v>14.99</v>
      </c>
      <c r="I217" s="137"/>
      <c r="J217" s="138">
        <f>ROUND(I217*H217,2)</f>
        <v>0</v>
      </c>
      <c r="K217" s="134" t="s">
        <v>172</v>
      </c>
      <c r="L217" s="35"/>
      <c r="M217" s="139" t="s">
        <v>31</v>
      </c>
      <c r="N217" s="140" t="s">
        <v>49</v>
      </c>
      <c r="P217" s="141">
        <f>O217*H217</f>
        <v>0</v>
      </c>
      <c r="Q217" s="141">
        <v>5.0000000000000001E-3</v>
      </c>
      <c r="R217" s="141">
        <f>Q217*H217</f>
        <v>7.4950000000000003E-2</v>
      </c>
      <c r="S217" s="141">
        <v>0</v>
      </c>
      <c r="T217" s="142">
        <f>S217*H217</f>
        <v>0</v>
      </c>
      <c r="AR217" s="143" t="s">
        <v>173</v>
      </c>
      <c r="AT217" s="143" t="s">
        <v>168</v>
      </c>
      <c r="AU217" s="143" t="s">
        <v>87</v>
      </c>
      <c r="AY217" s="19" t="s">
        <v>165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9" t="s">
        <v>39</v>
      </c>
      <c r="BK217" s="144">
        <f>ROUND(I217*H217,2)</f>
        <v>0</v>
      </c>
      <c r="BL217" s="19" t="s">
        <v>173</v>
      </c>
      <c r="BM217" s="143" t="s">
        <v>286</v>
      </c>
    </row>
    <row r="218" spans="2:65" s="1" customFormat="1" ht="10.199999999999999" hidden="1">
      <c r="B218" s="35"/>
      <c r="D218" s="145" t="s">
        <v>175</v>
      </c>
      <c r="F218" s="146" t="s">
        <v>287</v>
      </c>
      <c r="I218" s="147"/>
      <c r="L218" s="35"/>
      <c r="M218" s="148"/>
      <c r="T218" s="56"/>
      <c r="AT218" s="19" t="s">
        <v>175</v>
      </c>
      <c r="AU218" s="19" t="s">
        <v>87</v>
      </c>
    </row>
    <row r="219" spans="2:65" s="12" customFormat="1" ht="10.199999999999999">
      <c r="B219" s="149"/>
      <c r="D219" s="150" t="s">
        <v>177</v>
      </c>
      <c r="E219" s="151" t="s">
        <v>31</v>
      </c>
      <c r="F219" s="152" t="s">
        <v>256</v>
      </c>
      <c r="H219" s="151" t="s">
        <v>31</v>
      </c>
      <c r="I219" s="153"/>
      <c r="L219" s="149"/>
      <c r="M219" s="154"/>
      <c r="T219" s="155"/>
      <c r="AT219" s="151" t="s">
        <v>177</v>
      </c>
      <c r="AU219" s="151" t="s">
        <v>87</v>
      </c>
      <c r="AV219" s="12" t="s">
        <v>39</v>
      </c>
      <c r="AW219" s="12" t="s">
        <v>38</v>
      </c>
      <c r="AX219" s="12" t="s">
        <v>78</v>
      </c>
      <c r="AY219" s="151" t="s">
        <v>165</v>
      </c>
    </row>
    <row r="220" spans="2:65" s="12" customFormat="1" ht="20.399999999999999">
      <c r="B220" s="149"/>
      <c r="D220" s="150" t="s">
        <v>177</v>
      </c>
      <c r="E220" s="151" t="s">
        <v>31</v>
      </c>
      <c r="F220" s="152" t="s">
        <v>288</v>
      </c>
      <c r="H220" s="151" t="s">
        <v>31</v>
      </c>
      <c r="I220" s="153"/>
      <c r="L220" s="149"/>
      <c r="M220" s="154"/>
      <c r="T220" s="155"/>
      <c r="AT220" s="151" t="s">
        <v>177</v>
      </c>
      <c r="AU220" s="151" t="s">
        <v>87</v>
      </c>
      <c r="AV220" s="12" t="s">
        <v>39</v>
      </c>
      <c r="AW220" s="12" t="s">
        <v>38</v>
      </c>
      <c r="AX220" s="12" t="s">
        <v>78</v>
      </c>
      <c r="AY220" s="151" t="s">
        <v>165</v>
      </c>
    </row>
    <row r="221" spans="2:65" s="13" customFormat="1" ht="10.199999999999999">
      <c r="B221" s="156"/>
      <c r="D221" s="150" t="s">
        <v>177</v>
      </c>
      <c r="E221" s="157" t="s">
        <v>31</v>
      </c>
      <c r="F221" s="158" t="s">
        <v>289</v>
      </c>
      <c r="H221" s="159">
        <v>1.2</v>
      </c>
      <c r="I221" s="160"/>
      <c r="L221" s="156"/>
      <c r="M221" s="161"/>
      <c r="T221" s="162"/>
      <c r="AT221" s="157" t="s">
        <v>177</v>
      </c>
      <c r="AU221" s="157" t="s">
        <v>87</v>
      </c>
      <c r="AV221" s="13" t="s">
        <v>87</v>
      </c>
      <c r="AW221" s="13" t="s">
        <v>38</v>
      </c>
      <c r="AX221" s="13" t="s">
        <v>78</v>
      </c>
      <c r="AY221" s="157" t="s">
        <v>165</v>
      </c>
    </row>
    <row r="222" spans="2:65" s="12" customFormat="1" ht="10.199999999999999">
      <c r="B222" s="149"/>
      <c r="D222" s="150" t="s">
        <v>177</v>
      </c>
      <c r="E222" s="151" t="s">
        <v>31</v>
      </c>
      <c r="F222" s="152" t="s">
        <v>290</v>
      </c>
      <c r="H222" s="151" t="s">
        <v>31</v>
      </c>
      <c r="I222" s="153"/>
      <c r="L222" s="149"/>
      <c r="M222" s="154"/>
      <c r="T222" s="155"/>
      <c r="AT222" s="151" t="s">
        <v>177</v>
      </c>
      <c r="AU222" s="151" t="s">
        <v>87</v>
      </c>
      <c r="AV222" s="12" t="s">
        <v>39</v>
      </c>
      <c r="AW222" s="12" t="s">
        <v>38</v>
      </c>
      <c r="AX222" s="12" t="s">
        <v>78</v>
      </c>
      <c r="AY222" s="151" t="s">
        <v>165</v>
      </c>
    </row>
    <row r="223" spans="2:65" s="13" customFormat="1" ht="10.199999999999999">
      <c r="B223" s="156"/>
      <c r="D223" s="150" t="s">
        <v>177</v>
      </c>
      <c r="E223" s="157" t="s">
        <v>31</v>
      </c>
      <c r="F223" s="158" t="s">
        <v>291</v>
      </c>
      <c r="H223" s="159">
        <v>6.82</v>
      </c>
      <c r="I223" s="160"/>
      <c r="L223" s="156"/>
      <c r="M223" s="161"/>
      <c r="T223" s="162"/>
      <c r="AT223" s="157" t="s">
        <v>177</v>
      </c>
      <c r="AU223" s="157" t="s">
        <v>87</v>
      </c>
      <c r="AV223" s="13" t="s">
        <v>87</v>
      </c>
      <c r="AW223" s="13" t="s">
        <v>38</v>
      </c>
      <c r="AX223" s="13" t="s">
        <v>78</v>
      </c>
      <c r="AY223" s="157" t="s">
        <v>165</v>
      </c>
    </row>
    <row r="224" spans="2:65" s="12" customFormat="1" ht="10.199999999999999">
      <c r="B224" s="149"/>
      <c r="D224" s="150" t="s">
        <v>177</v>
      </c>
      <c r="E224" s="151" t="s">
        <v>31</v>
      </c>
      <c r="F224" s="152" t="s">
        <v>269</v>
      </c>
      <c r="H224" s="151" t="s">
        <v>31</v>
      </c>
      <c r="I224" s="153"/>
      <c r="L224" s="149"/>
      <c r="M224" s="154"/>
      <c r="T224" s="155"/>
      <c r="AT224" s="151" t="s">
        <v>177</v>
      </c>
      <c r="AU224" s="151" t="s">
        <v>87</v>
      </c>
      <c r="AV224" s="12" t="s">
        <v>39</v>
      </c>
      <c r="AW224" s="12" t="s">
        <v>38</v>
      </c>
      <c r="AX224" s="12" t="s">
        <v>78</v>
      </c>
      <c r="AY224" s="151" t="s">
        <v>165</v>
      </c>
    </row>
    <row r="225" spans="2:65" s="12" customFormat="1" ht="20.399999999999999">
      <c r="B225" s="149"/>
      <c r="D225" s="150" t="s">
        <v>177</v>
      </c>
      <c r="E225" s="151" t="s">
        <v>31</v>
      </c>
      <c r="F225" s="152" t="s">
        <v>288</v>
      </c>
      <c r="H225" s="151" t="s">
        <v>31</v>
      </c>
      <c r="I225" s="153"/>
      <c r="L225" s="149"/>
      <c r="M225" s="154"/>
      <c r="T225" s="155"/>
      <c r="AT225" s="151" t="s">
        <v>177</v>
      </c>
      <c r="AU225" s="151" t="s">
        <v>87</v>
      </c>
      <c r="AV225" s="12" t="s">
        <v>39</v>
      </c>
      <c r="AW225" s="12" t="s">
        <v>38</v>
      </c>
      <c r="AX225" s="12" t="s">
        <v>78</v>
      </c>
      <c r="AY225" s="151" t="s">
        <v>165</v>
      </c>
    </row>
    <row r="226" spans="2:65" s="13" customFormat="1" ht="10.199999999999999">
      <c r="B226" s="156"/>
      <c r="D226" s="150" t="s">
        <v>177</v>
      </c>
      <c r="E226" s="157" t="s">
        <v>31</v>
      </c>
      <c r="F226" s="158" t="s">
        <v>292</v>
      </c>
      <c r="H226" s="159">
        <v>0.97499999999999998</v>
      </c>
      <c r="I226" s="160"/>
      <c r="L226" s="156"/>
      <c r="M226" s="161"/>
      <c r="T226" s="162"/>
      <c r="AT226" s="157" t="s">
        <v>177</v>
      </c>
      <c r="AU226" s="157" t="s">
        <v>87</v>
      </c>
      <c r="AV226" s="13" t="s">
        <v>87</v>
      </c>
      <c r="AW226" s="13" t="s">
        <v>38</v>
      </c>
      <c r="AX226" s="13" t="s">
        <v>78</v>
      </c>
      <c r="AY226" s="157" t="s">
        <v>165</v>
      </c>
    </row>
    <row r="227" spans="2:65" s="12" customFormat="1" ht="10.199999999999999">
      <c r="B227" s="149"/>
      <c r="D227" s="150" t="s">
        <v>177</v>
      </c>
      <c r="E227" s="151" t="s">
        <v>31</v>
      </c>
      <c r="F227" s="152" t="s">
        <v>290</v>
      </c>
      <c r="H227" s="151" t="s">
        <v>31</v>
      </c>
      <c r="I227" s="153"/>
      <c r="L227" s="149"/>
      <c r="M227" s="154"/>
      <c r="T227" s="155"/>
      <c r="AT227" s="151" t="s">
        <v>177</v>
      </c>
      <c r="AU227" s="151" t="s">
        <v>87</v>
      </c>
      <c r="AV227" s="12" t="s">
        <v>39</v>
      </c>
      <c r="AW227" s="12" t="s">
        <v>38</v>
      </c>
      <c r="AX227" s="12" t="s">
        <v>78</v>
      </c>
      <c r="AY227" s="151" t="s">
        <v>165</v>
      </c>
    </row>
    <row r="228" spans="2:65" s="13" customFormat="1" ht="10.199999999999999">
      <c r="B228" s="156"/>
      <c r="D228" s="150" t="s">
        <v>177</v>
      </c>
      <c r="E228" s="157" t="s">
        <v>31</v>
      </c>
      <c r="F228" s="158" t="s">
        <v>293</v>
      </c>
      <c r="H228" s="159">
        <v>3.0550000000000002</v>
      </c>
      <c r="I228" s="160"/>
      <c r="L228" s="156"/>
      <c r="M228" s="161"/>
      <c r="T228" s="162"/>
      <c r="AT228" s="157" t="s">
        <v>177</v>
      </c>
      <c r="AU228" s="157" t="s">
        <v>87</v>
      </c>
      <c r="AV228" s="13" t="s">
        <v>87</v>
      </c>
      <c r="AW228" s="13" t="s">
        <v>38</v>
      </c>
      <c r="AX228" s="13" t="s">
        <v>78</v>
      </c>
      <c r="AY228" s="157" t="s">
        <v>165</v>
      </c>
    </row>
    <row r="229" spans="2:65" s="12" customFormat="1" ht="30.6">
      <c r="B229" s="149"/>
      <c r="D229" s="150" t="s">
        <v>177</v>
      </c>
      <c r="E229" s="151" t="s">
        <v>31</v>
      </c>
      <c r="F229" s="152" t="s">
        <v>282</v>
      </c>
      <c r="H229" s="151" t="s">
        <v>31</v>
      </c>
      <c r="I229" s="153"/>
      <c r="L229" s="149"/>
      <c r="M229" s="154"/>
      <c r="T229" s="155"/>
      <c r="AT229" s="151" t="s">
        <v>177</v>
      </c>
      <c r="AU229" s="151" t="s">
        <v>87</v>
      </c>
      <c r="AV229" s="12" t="s">
        <v>39</v>
      </c>
      <c r="AW229" s="12" t="s">
        <v>38</v>
      </c>
      <c r="AX229" s="12" t="s">
        <v>78</v>
      </c>
      <c r="AY229" s="151" t="s">
        <v>165</v>
      </c>
    </row>
    <row r="230" spans="2:65" s="13" customFormat="1" ht="10.199999999999999">
      <c r="B230" s="156"/>
      <c r="D230" s="150" t="s">
        <v>177</v>
      </c>
      <c r="E230" s="157" t="s">
        <v>31</v>
      </c>
      <c r="F230" s="158" t="s">
        <v>283</v>
      </c>
      <c r="H230" s="159">
        <v>2.94</v>
      </c>
      <c r="I230" s="160"/>
      <c r="L230" s="156"/>
      <c r="M230" s="161"/>
      <c r="T230" s="162"/>
      <c r="AT230" s="157" t="s">
        <v>177</v>
      </c>
      <c r="AU230" s="157" t="s">
        <v>87</v>
      </c>
      <c r="AV230" s="13" t="s">
        <v>87</v>
      </c>
      <c r="AW230" s="13" t="s">
        <v>38</v>
      </c>
      <c r="AX230" s="13" t="s">
        <v>78</v>
      </c>
      <c r="AY230" s="157" t="s">
        <v>165</v>
      </c>
    </row>
    <row r="231" spans="2:65" s="14" customFormat="1" ht="10.199999999999999">
      <c r="B231" s="163"/>
      <c r="D231" s="150" t="s">
        <v>177</v>
      </c>
      <c r="E231" s="164" t="s">
        <v>31</v>
      </c>
      <c r="F231" s="165" t="s">
        <v>180</v>
      </c>
      <c r="H231" s="166">
        <v>14.99</v>
      </c>
      <c r="I231" s="167"/>
      <c r="L231" s="163"/>
      <c r="M231" s="168"/>
      <c r="T231" s="169"/>
      <c r="AT231" s="164" t="s">
        <v>177</v>
      </c>
      <c r="AU231" s="164" t="s">
        <v>87</v>
      </c>
      <c r="AV231" s="14" t="s">
        <v>173</v>
      </c>
      <c r="AW231" s="14" t="s">
        <v>38</v>
      </c>
      <c r="AX231" s="14" t="s">
        <v>39</v>
      </c>
      <c r="AY231" s="164" t="s">
        <v>165</v>
      </c>
    </row>
    <row r="232" spans="2:65" s="1" customFormat="1" ht="24.15" customHeight="1">
      <c r="B232" s="35"/>
      <c r="C232" s="132" t="s">
        <v>294</v>
      </c>
      <c r="D232" s="132" t="s">
        <v>168</v>
      </c>
      <c r="E232" s="133" t="s">
        <v>295</v>
      </c>
      <c r="F232" s="134" t="s">
        <v>296</v>
      </c>
      <c r="G232" s="135" t="s">
        <v>183</v>
      </c>
      <c r="H232" s="136">
        <v>2.5649999999999999</v>
      </c>
      <c r="I232" s="137"/>
      <c r="J232" s="138">
        <f>ROUND(I232*H232,2)</f>
        <v>0</v>
      </c>
      <c r="K232" s="134" t="s">
        <v>172</v>
      </c>
      <c r="L232" s="35"/>
      <c r="M232" s="139" t="s">
        <v>31</v>
      </c>
      <c r="N232" s="140" t="s">
        <v>49</v>
      </c>
      <c r="P232" s="141">
        <f>O232*H232</f>
        <v>0</v>
      </c>
      <c r="Q232" s="141">
        <v>3.8899999999999997E-2</v>
      </c>
      <c r="R232" s="141">
        <f>Q232*H232</f>
        <v>9.9778499999999992E-2</v>
      </c>
      <c r="S232" s="141">
        <v>0</v>
      </c>
      <c r="T232" s="142">
        <f>S232*H232</f>
        <v>0</v>
      </c>
      <c r="AR232" s="143" t="s">
        <v>173</v>
      </c>
      <c r="AT232" s="143" t="s">
        <v>168</v>
      </c>
      <c r="AU232" s="143" t="s">
        <v>87</v>
      </c>
      <c r="AY232" s="19" t="s">
        <v>165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9" t="s">
        <v>39</v>
      </c>
      <c r="BK232" s="144">
        <f>ROUND(I232*H232,2)</f>
        <v>0</v>
      </c>
      <c r="BL232" s="19" t="s">
        <v>173</v>
      </c>
      <c r="BM232" s="143" t="s">
        <v>297</v>
      </c>
    </row>
    <row r="233" spans="2:65" s="1" customFormat="1" ht="10.199999999999999" hidden="1">
      <c r="B233" s="35"/>
      <c r="D233" s="145" t="s">
        <v>175</v>
      </c>
      <c r="F233" s="146" t="s">
        <v>298</v>
      </c>
      <c r="I233" s="147"/>
      <c r="L233" s="35"/>
      <c r="M233" s="148"/>
      <c r="T233" s="56"/>
      <c r="AT233" s="19" t="s">
        <v>175</v>
      </c>
      <c r="AU233" s="19" t="s">
        <v>87</v>
      </c>
    </row>
    <row r="234" spans="2:65" s="12" customFormat="1" ht="20.399999999999999">
      <c r="B234" s="149"/>
      <c r="D234" s="150" t="s">
        <v>177</v>
      </c>
      <c r="E234" s="151" t="s">
        <v>31</v>
      </c>
      <c r="F234" s="152" t="s">
        <v>299</v>
      </c>
      <c r="H234" s="151" t="s">
        <v>31</v>
      </c>
      <c r="I234" s="153"/>
      <c r="L234" s="149"/>
      <c r="M234" s="154"/>
      <c r="T234" s="155"/>
      <c r="AT234" s="151" t="s">
        <v>177</v>
      </c>
      <c r="AU234" s="151" t="s">
        <v>87</v>
      </c>
      <c r="AV234" s="12" t="s">
        <v>39</v>
      </c>
      <c r="AW234" s="12" t="s">
        <v>38</v>
      </c>
      <c r="AX234" s="12" t="s">
        <v>78</v>
      </c>
      <c r="AY234" s="151" t="s">
        <v>165</v>
      </c>
    </row>
    <row r="235" spans="2:65" s="13" customFormat="1" ht="10.199999999999999">
      <c r="B235" s="156"/>
      <c r="D235" s="150" t="s">
        <v>177</v>
      </c>
      <c r="E235" s="157" t="s">
        <v>31</v>
      </c>
      <c r="F235" s="158" t="s">
        <v>300</v>
      </c>
      <c r="H235" s="159">
        <v>2.2050000000000001</v>
      </c>
      <c r="I235" s="160"/>
      <c r="L235" s="156"/>
      <c r="M235" s="161"/>
      <c r="T235" s="162"/>
      <c r="AT235" s="157" t="s">
        <v>177</v>
      </c>
      <c r="AU235" s="157" t="s">
        <v>87</v>
      </c>
      <c r="AV235" s="13" t="s">
        <v>87</v>
      </c>
      <c r="AW235" s="13" t="s">
        <v>38</v>
      </c>
      <c r="AX235" s="13" t="s">
        <v>78</v>
      </c>
      <c r="AY235" s="157" t="s">
        <v>165</v>
      </c>
    </row>
    <row r="236" spans="2:65" s="12" customFormat="1" ht="20.399999999999999">
      <c r="B236" s="149"/>
      <c r="D236" s="150" t="s">
        <v>177</v>
      </c>
      <c r="E236" s="151" t="s">
        <v>31</v>
      </c>
      <c r="F236" s="152" t="s">
        <v>301</v>
      </c>
      <c r="H236" s="151" t="s">
        <v>31</v>
      </c>
      <c r="I236" s="153"/>
      <c r="L236" s="149"/>
      <c r="M236" s="154"/>
      <c r="T236" s="155"/>
      <c r="AT236" s="151" t="s">
        <v>177</v>
      </c>
      <c r="AU236" s="151" t="s">
        <v>87</v>
      </c>
      <c r="AV236" s="12" t="s">
        <v>39</v>
      </c>
      <c r="AW236" s="12" t="s">
        <v>38</v>
      </c>
      <c r="AX236" s="12" t="s">
        <v>78</v>
      </c>
      <c r="AY236" s="151" t="s">
        <v>165</v>
      </c>
    </row>
    <row r="237" spans="2:65" s="13" customFormat="1" ht="10.199999999999999">
      <c r="B237" s="156"/>
      <c r="D237" s="150" t="s">
        <v>177</v>
      </c>
      <c r="E237" s="157" t="s">
        <v>31</v>
      </c>
      <c r="F237" s="158" t="s">
        <v>302</v>
      </c>
      <c r="H237" s="159">
        <v>0.36</v>
      </c>
      <c r="I237" s="160"/>
      <c r="L237" s="156"/>
      <c r="M237" s="161"/>
      <c r="T237" s="162"/>
      <c r="AT237" s="157" t="s">
        <v>177</v>
      </c>
      <c r="AU237" s="157" t="s">
        <v>87</v>
      </c>
      <c r="AV237" s="13" t="s">
        <v>87</v>
      </c>
      <c r="AW237" s="13" t="s">
        <v>38</v>
      </c>
      <c r="AX237" s="13" t="s">
        <v>78</v>
      </c>
      <c r="AY237" s="157" t="s">
        <v>165</v>
      </c>
    </row>
    <row r="238" spans="2:65" s="14" customFormat="1" ht="10.199999999999999">
      <c r="B238" s="163"/>
      <c r="D238" s="150" t="s">
        <v>177</v>
      </c>
      <c r="E238" s="164" t="s">
        <v>31</v>
      </c>
      <c r="F238" s="165" t="s">
        <v>180</v>
      </c>
      <c r="H238" s="166">
        <v>2.5649999999999999</v>
      </c>
      <c r="I238" s="167"/>
      <c r="L238" s="163"/>
      <c r="M238" s="168"/>
      <c r="T238" s="169"/>
      <c r="AT238" s="164" t="s">
        <v>177</v>
      </c>
      <c r="AU238" s="164" t="s">
        <v>87</v>
      </c>
      <c r="AV238" s="14" t="s">
        <v>173</v>
      </c>
      <c r="AW238" s="14" t="s">
        <v>38</v>
      </c>
      <c r="AX238" s="14" t="s">
        <v>39</v>
      </c>
      <c r="AY238" s="164" t="s">
        <v>165</v>
      </c>
    </row>
    <row r="239" spans="2:65" s="1" customFormat="1" ht="37.799999999999997" customHeight="1">
      <c r="B239" s="35"/>
      <c r="C239" s="132" t="s">
        <v>303</v>
      </c>
      <c r="D239" s="132" t="s">
        <v>168</v>
      </c>
      <c r="E239" s="133" t="s">
        <v>304</v>
      </c>
      <c r="F239" s="134" t="s">
        <v>305</v>
      </c>
      <c r="G239" s="135" t="s">
        <v>183</v>
      </c>
      <c r="H239" s="136">
        <v>14.99</v>
      </c>
      <c r="I239" s="137"/>
      <c r="J239" s="138">
        <f>ROUND(I239*H239,2)</f>
        <v>0</v>
      </c>
      <c r="K239" s="134" t="s">
        <v>172</v>
      </c>
      <c r="L239" s="35"/>
      <c r="M239" s="139" t="s">
        <v>31</v>
      </c>
      <c r="N239" s="140" t="s">
        <v>49</v>
      </c>
      <c r="P239" s="141">
        <f>O239*H239</f>
        <v>0</v>
      </c>
      <c r="Q239" s="141">
        <v>1.103E-2</v>
      </c>
      <c r="R239" s="141">
        <f>Q239*H239</f>
        <v>0.16533970000000001</v>
      </c>
      <c r="S239" s="141">
        <v>0</v>
      </c>
      <c r="T239" s="142">
        <f>S239*H239</f>
        <v>0</v>
      </c>
      <c r="AR239" s="143" t="s">
        <v>173</v>
      </c>
      <c r="AT239" s="143" t="s">
        <v>168</v>
      </c>
      <c r="AU239" s="143" t="s">
        <v>87</v>
      </c>
      <c r="AY239" s="19" t="s">
        <v>165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9" t="s">
        <v>39</v>
      </c>
      <c r="BK239" s="144">
        <f>ROUND(I239*H239,2)</f>
        <v>0</v>
      </c>
      <c r="BL239" s="19" t="s">
        <v>173</v>
      </c>
      <c r="BM239" s="143" t="s">
        <v>306</v>
      </c>
    </row>
    <row r="240" spans="2:65" s="1" customFormat="1" ht="10.199999999999999" hidden="1">
      <c r="B240" s="35"/>
      <c r="D240" s="145" t="s">
        <v>175</v>
      </c>
      <c r="F240" s="146" t="s">
        <v>307</v>
      </c>
      <c r="I240" s="147"/>
      <c r="L240" s="35"/>
      <c r="M240" s="148"/>
      <c r="T240" s="56"/>
      <c r="AT240" s="19" t="s">
        <v>175</v>
      </c>
      <c r="AU240" s="19" t="s">
        <v>87</v>
      </c>
    </row>
    <row r="241" spans="2:65" s="12" customFormat="1" ht="10.199999999999999">
      <c r="B241" s="149"/>
      <c r="D241" s="150" t="s">
        <v>177</v>
      </c>
      <c r="E241" s="151" t="s">
        <v>31</v>
      </c>
      <c r="F241" s="152" t="s">
        <v>256</v>
      </c>
      <c r="H241" s="151" t="s">
        <v>31</v>
      </c>
      <c r="I241" s="153"/>
      <c r="L241" s="149"/>
      <c r="M241" s="154"/>
      <c r="T241" s="155"/>
      <c r="AT241" s="151" t="s">
        <v>177</v>
      </c>
      <c r="AU241" s="151" t="s">
        <v>87</v>
      </c>
      <c r="AV241" s="12" t="s">
        <v>39</v>
      </c>
      <c r="AW241" s="12" t="s">
        <v>38</v>
      </c>
      <c r="AX241" s="12" t="s">
        <v>78</v>
      </c>
      <c r="AY241" s="151" t="s">
        <v>165</v>
      </c>
    </row>
    <row r="242" spans="2:65" s="12" customFormat="1" ht="20.399999999999999">
      <c r="B242" s="149"/>
      <c r="D242" s="150" t="s">
        <v>177</v>
      </c>
      <c r="E242" s="151" t="s">
        <v>31</v>
      </c>
      <c r="F242" s="152" t="s">
        <v>288</v>
      </c>
      <c r="H242" s="151" t="s">
        <v>31</v>
      </c>
      <c r="I242" s="153"/>
      <c r="L242" s="149"/>
      <c r="M242" s="154"/>
      <c r="T242" s="155"/>
      <c r="AT242" s="151" t="s">
        <v>177</v>
      </c>
      <c r="AU242" s="151" t="s">
        <v>87</v>
      </c>
      <c r="AV242" s="12" t="s">
        <v>39</v>
      </c>
      <c r="AW242" s="12" t="s">
        <v>38</v>
      </c>
      <c r="AX242" s="12" t="s">
        <v>78</v>
      </c>
      <c r="AY242" s="151" t="s">
        <v>165</v>
      </c>
    </row>
    <row r="243" spans="2:65" s="13" customFormat="1" ht="10.199999999999999">
      <c r="B243" s="156"/>
      <c r="D243" s="150" t="s">
        <v>177</v>
      </c>
      <c r="E243" s="157" t="s">
        <v>31</v>
      </c>
      <c r="F243" s="158" t="s">
        <v>289</v>
      </c>
      <c r="H243" s="159">
        <v>1.2</v>
      </c>
      <c r="I243" s="160"/>
      <c r="L243" s="156"/>
      <c r="M243" s="161"/>
      <c r="T243" s="162"/>
      <c r="AT243" s="157" t="s">
        <v>177</v>
      </c>
      <c r="AU243" s="157" t="s">
        <v>87</v>
      </c>
      <c r="AV243" s="13" t="s">
        <v>87</v>
      </c>
      <c r="AW243" s="13" t="s">
        <v>38</v>
      </c>
      <c r="AX243" s="13" t="s">
        <v>78</v>
      </c>
      <c r="AY243" s="157" t="s">
        <v>165</v>
      </c>
    </row>
    <row r="244" spans="2:65" s="12" customFormat="1" ht="10.199999999999999">
      <c r="B244" s="149"/>
      <c r="D244" s="150" t="s">
        <v>177</v>
      </c>
      <c r="E244" s="151" t="s">
        <v>31</v>
      </c>
      <c r="F244" s="152" t="s">
        <v>290</v>
      </c>
      <c r="H244" s="151" t="s">
        <v>31</v>
      </c>
      <c r="I244" s="153"/>
      <c r="L244" s="149"/>
      <c r="M244" s="154"/>
      <c r="T244" s="155"/>
      <c r="AT244" s="151" t="s">
        <v>177</v>
      </c>
      <c r="AU244" s="151" t="s">
        <v>87</v>
      </c>
      <c r="AV244" s="12" t="s">
        <v>39</v>
      </c>
      <c r="AW244" s="12" t="s">
        <v>38</v>
      </c>
      <c r="AX244" s="12" t="s">
        <v>78</v>
      </c>
      <c r="AY244" s="151" t="s">
        <v>165</v>
      </c>
    </row>
    <row r="245" spans="2:65" s="13" customFormat="1" ht="10.199999999999999">
      <c r="B245" s="156"/>
      <c r="D245" s="150" t="s">
        <v>177</v>
      </c>
      <c r="E245" s="157" t="s">
        <v>31</v>
      </c>
      <c r="F245" s="158" t="s">
        <v>291</v>
      </c>
      <c r="H245" s="159">
        <v>6.82</v>
      </c>
      <c r="I245" s="160"/>
      <c r="L245" s="156"/>
      <c r="M245" s="161"/>
      <c r="T245" s="162"/>
      <c r="AT245" s="157" t="s">
        <v>177</v>
      </c>
      <c r="AU245" s="157" t="s">
        <v>87</v>
      </c>
      <c r="AV245" s="13" t="s">
        <v>87</v>
      </c>
      <c r="AW245" s="13" t="s">
        <v>38</v>
      </c>
      <c r="AX245" s="13" t="s">
        <v>78</v>
      </c>
      <c r="AY245" s="157" t="s">
        <v>165</v>
      </c>
    </row>
    <row r="246" spans="2:65" s="12" customFormat="1" ht="10.199999999999999">
      <c r="B246" s="149"/>
      <c r="D246" s="150" t="s">
        <v>177</v>
      </c>
      <c r="E246" s="151" t="s">
        <v>31</v>
      </c>
      <c r="F246" s="152" t="s">
        <v>269</v>
      </c>
      <c r="H246" s="151" t="s">
        <v>31</v>
      </c>
      <c r="I246" s="153"/>
      <c r="L246" s="149"/>
      <c r="M246" s="154"/>
      <c r="T246" s="155"/>
      <c r="AT246" s="151" t="s">
        <v>177</v>
      </c>
      <c r="AU246" s="151" t="s">
        <v>87</v>
      </c>
      <c r="AV246" s="12" t="s">
        <v>39</v>
      </c>
      <c r="AW246" s="12" t="s">
        <v>38</v>
      </c>
      <c r="AX246" s="12" t="s">
        <v>78</v>
      </c>
      <c r="AY246" s="151" t="s">
        <v>165</v>
      </c>
    </row>
    <row r="247" spans="2:65" s="12" customFormat="1" ht="20.399999999999999">
      <c r="B247" s="149"/>
      <c r="D247" s="150" t="s">
        <v>177</v>
      </c>
      <c r="E247" s="151" t="s">
        <v>31</v>
      </c>
      <c r="F247" s="152" t="s">
        <v>288</v>
      </c>
      <c r="H247" s="151" t="s">
        <v>31</v>
      </c>
      <c r="I247" s="153"/>
      <c r="L247" s="149"/>
      <c r="M247" s="154"/>
      <c r="T247" s="155"/>
      <c r="AT247" s="151" t="s">
        <v>177</v>
      </c>
      <c r="AU247" s="151" t="s">
        <v>87</v>
      </c>
      <c r="AV247" s="12" t="s">
        <v>39</v>
      </c>
      <c r="AW247" s="12" t="s">
        <v>38</v>
      </c>
      <c r="AX247" s="12" t="s">
        <v>78</v>
      </c>
      <c r="AY247" s="151" t="s">
        <v>165</v>
      </c>
    </row>
    <row r="248" spans="2:65" s="13" customFormat="1" ht="10.199999999999999">
      <c r="B248" s="156"/>
      <c r="D248" s="150" t="s">
        <v>177</v>
      </c>
      <c r="E248" s="157" t="s">
        <v>31</v>
      </c>
      <c r="F248" s="158" t="s">
        <v>292</v>
      </c>
      <c r="H248" s="159">
        <v>0.97499999999999998</v>
      </c>
      <c r="I248" s="160"/>
      <c r="L248" s="156"/>
      <c r="M248" s="161"/>
      <c r="T248" s="162"/>
      <c r="AT248" s="157" t="s">
        <v>177</v>
      </c>
      <c r="AU248" s="157" t="s">
        <v>87</v>
      </c>
      <c r="AV248" s="13" t="s">
        <v>87</v>
      </c>
      <c r="AW248" s="13" t="s">
        <v>38</v>
      </c>
      <c r="AX248" s="13" t="s">
        <v>78</v>
      </c>
      <c r="AY248" s="157" t="s">
        <v>165</v>
      </c>
    </row>
    <row r="249" spans="2:65" s="12" customFormat="1" ht="10.199999999999999">
      <c r="B249" s="149"/>
      <c r="D249" s="150" t="s">
        <v>177</v>
      </c>
      <c r="E249" s="151" t="s">
        <v>31</v>
      </c>
      <c r="F249" s="152" t="s">
        <v>290</v>
      </c>
      <c r="H249" s="151" t="s">
        <v>31</v>
      </c>
      <c r="I249" s="153"/>
      <c r="L249" s="149"/>
      <c r="M249" s="154"/>
      <c r="T249" s="155"/>
      <c r="AT249" s="151" t="s">
        <v>177</v>
      </c>
      <c r="AU249" s="151" t="s">
        <v>87</v>
      </c>
      <c r="AV249" s="12" t="s">
        <v>39</v>
      </c>
      <c r="AW249" s="12" t="s">
        <v>38</v>
      </c>
      <c r="AX249" s="12" t="s">
        <v>78</v>
      </c>
      <c r="AY249" s="151" t="s">
        <v>165</v>
      </c>
    </row>
    <row r="250" spans="2:65" s="13" customFormat="1" ht="10.199999999999999">
      <c r="B250" s="156"/>
      <c r="D250" s="150" t="s">
        <v>177</v>
      </c>
      <c r="E250" s="157" t="s">
        <v>31</v>
      </c>
      <c r="F250" s="158" t="s">
        <v>293</v>
      </c>
      <c r="H250" s="159">
        <v>3.0550000000000002</v>
      </c>
      <c r="I250" s="160"/>
      <c r="L250" s="156"/>
      <c r="M250" s="161"/>
      <c r="T250" s="162"/>
      <c r="AT250" s="157" t="s">
        <v>177</v>
      </c>
      <c r="AU250" s="157" t="s">
        <v>87</v>
      </c>
      <c r="AV250" s="13" t="s">
        <v>87</v>
      </c>
      <c r="AW250" s="13" t="s">
        <v>38</v>
      </c>
      <c r="AX250" s="13" t="s">
        <v>78</v>
      </c>
      <c r="AY250" s="157" t="s">
        <v>165</v>
      </c>
    </row>
    <row r="251" spans="2:65" s="12" customFormat="1" ht="30.6">
      <c r="B251" s="149"/>
      <c r="D251" s="150" t="s">
        <v>177</v>
      </c>
      <c r="E251" s="151" t="s">
        <v>31</v>
      </c>
      <c r="F251" s="152" t="s">
        <v>282</v>
      </c>
      <c r="H251" s="151" t="s">
        <v>31</v>
      </c>
      <c r="I251" s="153"/>
      <c r="L251" s="149"/>
      <c r="M251" s="154"/>
      <c r="T251" s="155"/>
      <c r="AT251" s="151" t="s">
        <v>177</v>
      </c>
      <c r="AU251" s="151" t="s">
        <v>87</v>
      </c>
      <c r="AV251" s="12" t="s">
        <v>39</v>
      </c>
      <c r="AW251" s="12" t="s">
        <v>38</v>
      </c>
      <c r="AX251" s="12" t="s">
        <v>78</v>
      </c>
      <c r="AY251" s="151" t="s">
        <v>165</v>
      </c>
    </row>
    <row r="252" spans="2:65" s="13" customFormat="1" ht="10.199999999999999">
      <c r="B252" s="156"/>
      <c r="D252" s="150" t="s">
        <v>177</v>
      </c>
      <c r="E252" s="157" t="s">
        <v>31</v>
      </c>
      <c r="F252" s="158" t="s">
        <v>283</v>
      </c>
      <c r="H252" s="159">
        <v>2.94</v>
      </c>
      <c r="I252" s="160"/>
      <c r="L252" s="156"/>
      <c r="M252" s="161"/>
      <c r="T252" s="162"/>
      <c r="AT252" s="157" t="s">
        <v>177</v>
      </c>
      <c r="AU252" s="157" t="s">
        <v>87</v>
      </c>
      <c r="AV252" s="13" t="s">
        <v>87</v>
      </c>
      <c r="AW252" s="13" t="s">
        <v>38</v>
      </c>
      <c r="AX252" s="13" t="s">
        <v>78</v>
      </c>
      <c r="AY252" s="157" t="s">
        <v>165</v>
      </c>
    </row>
    <row r="253" spans="2:65" s="14" customFormat="1" ht="10.199999999999999">
      <c r="B253" s="163"/>
      <c r="D253" s="150" t="s">
        <v>177</v>
      </c>
      <c r="E253" s="164" t="s">
        <v>31</v>
      </c>
      <c r="F253" s="165" t="s">
        <v>180</v>
      </c>
      <c r="H253" s="166">
        <v>14.99</v>
      </c>
      <c r="I253" s="167"/>
      <c r="L253" s="163"/>
      <c r="M253" s="168"/>
      <c r="T253" s="169"/>
      <c r="AT253" s="164" t="s">
        <v>177</v>
      </c>
      <c r="AU253" s="164" t="s">
        <v>87</v>
      </c>
      <c r="AV253" s="14" t="s">
        <v>173</v>
      </c>
      <c r="AW253" s="14" t="s">
        <v>38</v>
      </c>
      <c r="AX253" s="14" t="s">
        <v>39</v>
      </c>
      <c r="AY253" s="164" t="s">
        <v>165</v>
      </c>
    </row>
    <row r="254" spans="2:65" s="1" customFormat="1" ht="24.15" customHeight="1">
      <c r="B254" s="35"/>
      <c r="C254" s="132" t="s">
        <v>308</v>
      </c>
      <c r="D254" s="132" t="s">
        <v>168</v>
      </c>
      <c r="E254" s="133" t="s">
        <v>309</v>
      </c>
      <c r="F254" s="134" t="s">
        <v>310</v>
      </c>
      <c r="G254" s="135" t="s">
        <v>183</v>
      </c>
      <c r="H254" s="136">
        <v>80.388000000000005</v>
      </c>
      <c r="I254" s="137"/>
      <c r="J254" s="138">
        <f>ROUND(I254*H254,2)</f>
        <v>0</v>
      </c>
      <c r="K254" s="134" t="s">
        <v>172</v>
      </c>
      <c r="L254" s="35"/>
      <c r="M254" s="139" t="s">
        <v>31</v>
      </c>
      <c r="N254" s="140" t="s">
        <v>49</v>
      </c>
      <c r="P254" s="141">
        <f>O254*H254</f>
        <v>0</v>
      </c>
      <c r="Q254" s="141">
        <v>1.6760000000000001E-2</v>
      </c>
      <c r="R254" s="141">
        <f>Q254*H254</f>
        <v>1.3473028800000002</v>
      </c>
      <c r="S254" s="141">
        <v>0</v>
      </c>
      <c r="T254" s="142">
        <f>S254*H254</f>
        <v>0</v>
      </c>
      <c r="AR254" s="143" t="s">
        <v>173</v>
      </c>
      <c r="AT254" s="143" t="s">
        <v>168</v>
      </c>
      <c r="AU254" s="143" t="s">
        <v>87</v>
      </c>
      <c r="AY254" s="19" t="s">
        <v>165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9" t="s">
        <v>39</v>
      </c>
      <c r="BK254" s="144">
        <f>ROUND(I254*H254,2)</f>
        <v>0</v>
      </c>
      <c r="BL254" s="19" t="s">
        <v>173</v>
      </c>
      <c r="BM254" s="143" t="s">
        <v>311</v>
      </c>
    </row>
    <row r="255" spans="2:65" s="1" customFormat="1" ht="10.199999999999999" hidden="1">
      <c r="B255" s="35"/>
      <c r="D255" s="145" t="s">
        <v>175</v>
      </c>
      <c r="F255" s="146" t="s">
        <v>312</v>
      </c>
      <c r="I255" s="147"/>
      <c r="L255" s="35"/>
      <c r="M255" s="148"/>
      <c r="T255" s="56"/>
      <c r="AT255" s="19" t="s">
        <v>175</v>
      </c>
      <c r="AU255" s="19" t="s">
        <v>87</v>
      </c>
    </row>
    <row r="256" spans="2:65" s="12" customFormat="1" ht="20.399999999999999">
      <c r="B256" s="149"/>
      <c r="D256" s="150" t="s">
        <v>177</v>
      </c>
      <c r="E256" s="151" t="s">
        <v>31</v>
      </c>
      <c r="F256" s="152" t="s">
        <v>254</v>
      </c>
      <c r="H256" s="151" t="s">
        <v>31</v>
      </c>
      <c r="I256" s="153"/>
      <c r="L256" s="149"/>
      <c r="M256" s="154"/>
      <c r="T256" s="155"/>
      <c r="AT256" s="151" t="s">
        <v>177</v>
      </c>
      <c r="AU256" s="151" t="s">
        <v>87</v>
      </c>
      <c r="AV256" s="12" t="s">
        <v>39</v>
      </c>
      <c r="AW256" s="12" t="s">
        <v>38</v>
      </c>
      <c r="AX256" s="12" t="s">
        <v>78</v>
      </c>
      <c r="AY256" s="151" t="s">
        <v>165</v>
      </c>
    </row>
    <row r="257" spans="2:51" s="13" customFormat="1" ht="10.199999999999999">
      <c r="B257" s="156"/>
      <c r="D257" s="150" t="s">
        <v>177</v>
      </c>
      <c r="E257" s="157" t="s">
        <v>31</v>
      </c>
      <c r="F257" s="158" t="s">
        <v>255</v>
      </c>
      <c r="H257" s="159">
        <v>1.5720000000000001</v>
      </c>
      <c r="I257" s="160"/>
      <c r="L257" s="156"/>
      <c r="M257" s="161"/>
      <c r="T257" s="162"/>
      <c r="AT257" s="157" t="s">
        <v>177</v>
      </c>
      <c r="AU257" s="157" t="s">
        <v>87</v>
      </c>
      <c r="AV257" s="13" t="s">
        <v>87</v>
      </c>
      <c r="AW257" s="13" t="s">
        <v>38</v>
      </c>
      <c r="AX257" s="13" t="s">
        <v>78</v>
      </c>
      <c r="AY257" s="157" t="s">
        <v>165</v>
      </c>
    </row>
    <row r="258" spans="2:51" s="12" customFormat="1" ht="10.199999999999999">
      <c r="B258" s="149"/>
      <c r="D258" s="150" t="s">
        <v>177</v>
      </c>
      <c r="E258" s="151" t="s">
        <v>31</v>
      </c>
      <c r="F258" s="152" t="s">
        <v>256</v>
      </c>
      <c r="H258" s="151" t="s">
        <v>31</v>
      </c>
      <c r="I258" s="153"/>
      <c r="L258" s="149"/>
      <c r="M258" s="154"/>
      <c r="T258" s="155"/>
      <c r="AT258" s="151" t="s">
        <v>177</v>
      </c>
      <c r="AU258" s="151" t="s">
        <v>87</v>
      </c>
      <c r="AV258" s="12" t="s">
        <v>39</v>
      </c>
      <c r="AW258" s="12" t="s">
        <v>38</v>
      </c>
      <c r="AX258" s="12" t="s">
        <v>78</v>
      </c>
      <c r="AY258" s="151" t="s">
        <v>165</v>
      </c>
    </row>
    <row r="259" spans="2:51" s="12" customFormat="1" ht="10.199999999999999">
      <c r="B259" s="149"/>
      <c r="D259" s="150" t="s">
        <v>177</v>
      </c>
      <c r="E259" s="151" t="s">
        <v>31</v>
      </c>
      <c r="F259" s="152" t="s">
        <v>259</v>
      </c>
      <c r="H259" s="151" t="s">
        <v>31</v>
      </c>
      <c r="I259" s="153"/>
      <c r="L259" s="149"/>
      <c r="M259" s="154"/>
      <c r="T259" s="155"/>
      <c r="AT259" s="151" t="s">
        <v>177</v>
      </c>
      <c r="AU259" s="151" t="s">
        <v>87</v>
      </c>
      <c r="AV259" s="12" t="s">
        <v>39</v>
      </c>
      <c r="AW259" s="12" t="s">
        <v>38</v>
      </c>
      <c r="AX259" s="12" t="s">
        <v>78</v>
      </c>
      <c r="AY259" s="151" t="s">
        <v>165</v>
      </c>
    </row>
    <row r="260" spans="2:51" s="13" customFormat="1" ht="10.199999999999999">
      <c r="B260" s="156"/>
      <c r="D260" s="150" t="s">
        <v>177</v>
      </c>
      <c r="E260" s="157" t="s">
        <v>31</v>
      </c>
      <c r="F260" s="158" t="s">
        <v>260</v>
      </c>
      <c r="H260" s="159">
        <v>4.41</v>
      </c>
      <c r="I260" s="160"/>
      <c r="L260" s="156"/>
      <c r="M260" s="161"/>
      <c r="T260" s="162"/>
      <c r="AT260" s="157" t="s">
        <v>177</v>
      </c>
      <c r="AU260" s="157" t="s">
        <v>87</v>
      </c>
      <c r="AV260" s="13" t="s">
        <v>87</v>
      </c>
      <c r="AW260" s="13" t="s">
        <v>38</v>
      </c>
      <c r="AX260" s="13" t="s">
        <v>78</v>
      </c>
      <c r="AY260" s="157" t="s">
        <v>165</v>
      </c>
    </row>
    <row r="261" spans="2:51" s="12" customFormat="1" ht="20.399999999999999">
      <c r="B261" s="149"/>
      <c r="D261" s="150" t="s">
        <v>177</v>
      </c>
      <c r="E261" s="151" t="s">
        <v>31</v>
      </c>
      <c r="F261" s="152" t="s">
        <v>247</v>
      </c>
      <c r="H261" s="151" t="s">
        <v>31</v>
      </c>
      <c r="I261" s="153"/>
      <c r="L261" s="149"/>
      <c r="M261" s="154"/>
      <c r="T261" s="155"/>
      <c r="AT261" s="151" t="s">
        <v>177</v>
      </c>
      <c r="AU261" s="151" t="s">
        <v>87</v>
      </c>
      <c r="AV261" s="12" t="s">
        <v>39</v>
      </c>
      <c r="AW261" s="12" t="s">
        <v>38</v>
      </c>
      <c r="AX261" s="12" t="s">
        <v>78</v>
      </c>
      <c r="AY261" s="151" t="s">
        <v>165</v>
      </c>
    </row>
    <row r="262" spans="2:51" s="13" customFormat="1" ht="10.199999999999999">
      <c r="B262" s="156"/>
      <c r="D262" s="150" t="s">
        <v>177</v>
      </c>
      <c r="E262" s="157" t="s">
        <v>31</v>
      </c>
      <c r="F262" s="158" t="s">
        <v>248</v>
      </c>
      <c r="H262" s="159">
        <v>23.888000000000002</v>
      </c>
      <c r="I262" s="160"/>
      <c r="L262" s="156"/>
      <c r="M262" s="161"/>
      <c r="T262" s="162"/>
      <c r="AT262" s="157" t="s">
        <v>177</v>
      </c>
      <c r="AU262" s="157" t="s">
        <v>87</v>
      </c>
      <c r="AV262" s="13" t="s">
        <v>87</v>
      </c>
      <c r="AW262" s="13" t="s">
        <v>38</v>
      </c>
      <c r="AX262" s="13" t="s">
        <v>78</v>
      </c>
      <c r="AY262" s="157" t="s">
        <v>165</v>
      </c>
    </row>
    <row r="263" spans="2:51" s="12" customFormat="1" ht="10.199999999999999">
      <c r="B263" s="149"/>
      <c r="D263" s="150" t="s">
        <v>177</v>
      </c>
      <c r="E263" s="151" t="s">
        <v>31</v>
      </c>
      <c r="F263" s="152" t="s">
        <v>261</v>
      </c>
      <c r="H263" s="151" t="s">
        <v>31</v>
      </c>
      <c r="I263" s="153"/>
      <c r="L263" s="149"/>
      <c r="M263" s="154"/>
      <c r="T263" s="155"/>
      <c r="AT263" s="151" t="s">
        <v>177</v>
      </c>
      <c r="AU263" s="151" t="s">
        <v>87</v>
      </c>
      <c r="AV263" s="12" t="s">
        <v>39</v>
      </c>
      <c r="AW263" s="12" t="s">
        <v>38</v>
      </c>
      <c r="AX263" s="12" t="s">
        <v>78</v>
      </c>
      <c r="AY263" s="151" t="s">
        <v>165</v>
      </c>
    </row>
    <row r="264" spans="2:51" s="12" customFormat="1" ht="10.199999999999999">
      <c r="B264" s="149"/>
      <c r="D264" s="150" t="s">
        <v>177</v>
      </c>
      <c r="E264" s="151" t="s">
        <v>31</v>
      </c>
      <c r="F264" s="152" t="s">
        <v>262</v>
      </c>
      <c r="H264" s="151" t="s">
        <v>31</v>
      </c>
      <c r="I264" s="153"/>
      <c r="L264" s="149"/>
      <c r="M264" s="154"/>
      <c r="T264" s="155"/>
      <c r="AT264" s="151" t="s">
        <v>177</v>
      </c>
      <c r="AU264" s="151" t="s">
        <v>87</v>
      </c>
      <c r="AV264" s="12" t="s">
        <v>39</v>
      </c>
      <c r="AW264" s="12" t="s">
        <v>38</v>
      </c>
      <c r="AX264" s="12" t="s">
        <v>78</v>
      </c>
      <c r="AY264" s="151" t="s">
        <v>165</v>
      </c>
    </row>
    <row r="265" spans="2:51" s="12" customFormat="1" ht="10.199999999999999">
      <c r="B265" s="149"/>
      <c r="D265" s="150" t="s">
        <v>177</v>
      </c>
      <c r="E265" s="151" t="s">
        <v>31</v>
      </c>
      <c r="F265" s="152" t="s">
        <v>263</v>
      </c>
      <c r="H265" s="151" t="s">
        <v>31</v>
      </c>
      <c r="I265" s="153"/>
      <c r="L265" s="149"/>
      <c r="M265" s="154"/>
      <c r="T265" s="155"/>
      <c r="AT265" s="151" t="s">
        <v>177</v>
      </c>
      <c r="AU265" s="151" t="s">
        <v>87</v>
      </c>
      <c r="AV265" s="12" t="s">
        <v>39</v>
      </c>
      <c r="AW265" s="12" t="s">
        <v>38</v>
      </c>
      <c r="AX265" s="12" t="s">
        <v>78</v>
      </c>
      <c r="AY265" s="151" t="s">
        <v>165</v>
      </c>
    </row>
    <row r="266" spans="2:51" s="13" customFormat="1" ht="10.199999999999999">
      <c r="B266" s="156"/>
      <c r="D266" s="150" t="s">
        <v>177</v>
      </c>
      <c r="E266" s="157" t="s">
        <v>31</v>
      </c>
      <c r="F266" s="158" t="s">
        <v>264</v>
      </c>
      <c r="H266" s="159">
        <v>3.4849999999999999</v>
      </c>
      <c r="I266" s="160"/>
      <c r="L266" s="156"/>
      <c r="M266" s="161"/>
      <c r="T266" s="162"/>
      <c r="AT266" s="157" t="s">
        <v>177</v>
      </c>
      <c r="AU266" s="157" t="s">
        <v>87</v>
      </c>
      <c r="AV266" s="13" t="s">
        <v>87</v>
      </c>
      <c r="AW266" s="13" t="s">
        <v>38</v>
      </c>
      <c r="AX266" s="13" t="s">
        <v>78</v>
      </c>
      <c r="AY266" s="157" t="s">
        <v>165</v>
      </c>
    </row>
    <row r="267" spans="2:51" s="12" customFormat="1" ht="10.199999999999999">
      <c r="B267" s="149"/>
      <c r="D267" s="150" t="s">
        <v>177</v>
      </c>
      <c r="E267" s="151" t="s">
        <v>31</v>
      </c>
      <c r="F267" s="152" t="s">
        <v>265</v>
      </c>
      <c r="H267" s="151" t="s">
        <v>31</v>
      </c>
      <c r="I267" s="153"/>
      <c r="L267" s="149"/>
      <c r="M267" s="154"/>
      <c r="T267" s="155"/>
      <c r="AT267" s="151" t="s">
        <v>177</v>
      </c>
      <c r="AU267" s="151" t="s">
        <v>87</v>
      </c>
      <c r="AV267" s="12" t="s">
        <v>39</v>
      </c>
      <c r="AW267" s="12" t="s">
        <v>38</v>
      </c>
      <c r="AX267" s="12" t="s">
        <v>78</v>
      </c>
      <c r="AY267" s="151" t="s">
        <v>165</v>
      </c>
    </row>
    <row r="268" spans="2:51" s="13" customFormat="1" ht="10.199999999999999">
      <c r="B268" s="156"/>
      <c r="D268" s="150" t="s">
        <v>177</v>
      </c>
      <c r="E268" s="157" t="s">
        <v>31</v>
      </c>
      <c r="F268" s="158" t="s">
        <v>264</v>
      </c>
      <c r="H268" s="159">
        <v>3.4849999999999999</v>
      </c>
      <c r="I268" s="160"/>
      <c r="L268" s="156"/>
      <c r="M268" s="161"/>
      <c r="T268" s="162"/>
      <c r="AT268" s="157" t="s">
        <v>177</v>
      </c>
      <c r="AU268" s="157" t="s">
        <v>87</v>
      </c>
      <c r="AV268" s="13" t="s">
        <v>87</v>
      </c>
      <c r="AW268" s="13" t="s">
        <v>38</v>
      </c>
      <c r="AX268" s="13" t="s">
        <v>78</v>
      </c>
      <c r="AY268" s="157" t="s">
        <v>165</v>
      </c>
    </row>
    <row r="269" spans="2:51" s="12" customFormat="1" ht="10.199999999999999">
      <c r="B269" s="149"/>
      <c r="D269" s="150" t="s">
        <v>177</v>
      </c>
      <c r="E269" s="151" t="s">
        <v>31</v>
      </c>
      <c r="F269" s="152" t="s">
        <v>266</v>
      </c>
      <c r="H269" s="151" t="s">
        <v>31</v>
      </c>
      <c r="I269" s="153"/>
      <c r="L269" s="149"/>
      <c r="M269" s="154"/>
      <c r="T269" s="155"/>
      <c r="AT269" s="151" t="s">
        <v>177</v>
      </c>
      <c r="AU269" s="151" t="s">
        <v>87</v>
      </c>
      <c r="AV269" s="12" t="s">
        <v>39</v>
      </c>
      <c r="AW269" s="12" t="s">
        <v>38</v>
      </c>
      <c r="AX269" s="12" t="s">
        <v>78</v>
      </c>
      <c r="AY269" s="151" t="s">
        <v>165</v>
      </c>
    </row>
    <row r="270" spans="2:51" s="13" customFormat="1" ht="10.199999999999999">
      <c r="B270" s="156"/>
      <c r="D270" s="150" t="s">
        <v>177</v>
      </c>
      <c r="E270" s="157" t="s">
        <v>31</v>
      </c>
      <c r="F270" s="158" t="s">
        <v>264</v>
      </c>
      <c r="H270" s="159">
        <v>3.4849999999999999</v>
      </c>
      <c r="I270" s="160"/>
      <c r="L270" s="156"/>
      <c r="M270" s="161"/>
      <c r="T270" s="162"/>
      <c r="AT270" s="157" t="s">
        <v>177</v>
      </c>
      <c r="AU270" s="157" t="s">
        <v>87</v>
      </c>
      <c r="AV270" s="13" t="s">
        <v>87</v>
      </c>
      <c r="AW270" s="13" t="s">
        <v>38</v>
      </c>
      <c r="AX270" s="13" t="s">
        <v>78</v>
      </c>
      <c r="AY270" s="157" t="s">
        <v>165</v>
      </c>
    </row>
    <row r="271" spans="2:51" s="12" customFormat="1" ht="10.199999999999999">
      <c r="B271" s="149"/>
      <c r="D271" s="150" t="s">
        <v>177</v>
      </c>
      <c r="E271" s="151" t="s">
        <v>31</v>
      </c>
      <c r="F271" s="152" t="s">
        <v>267</v>
      </c>
      <c r="H271" s="151" t="s">
        <v>31</v>
      </c>
      <c r="I271" s="153"/>
      <c r="L271" s="149"/>
      <c r="M271" s="154"/>
      <c r="T271" s="155"/>
      <c r="AT271" s="151" t="s">
        <v>177</v>
      </c>
      <c r="AU271" s="151" t="s">
        <v>87</v>
      </c>
      <c r="AV271" s="12" t="s">
        <v>39</v>
      </c>
      <c r="AW271" s="12" t="s">
        <v>38</v>
      </c>
      <c r="AX271" s="12" t="s">
        <v>78</v>
      </c>
      <c r="AY271" s="151" t="s">
        <v>165</v>
      </c>
    </row>
    <row r="272" spans="2:51" s="13" customFormat="1" ht="10.199999999999999">
      <c r="B272" s="156"/>
      <c r="D272" s="150" t="s">
        <v>177</v>
      </c>
      <c r="E272" s="157" t="s">
        <v>31</v>
      </c>
      <c r="F272" s="158" t="s">
        <v>268</v>
      </c>
      <c r="H272" s="159">
        <v>5.742</v>
      </c>
      <c r="I272" s="160"/>
      <c r="L272" s="156"/>
      <c r="M272" s="161"/>
      <c r="T272" s="162"/>
      <c r="AT272" s="157" t="s">
        <v>177</v>
      </c>
      <c r="AU272" s="157" t="s">
        <v>87</v>
      </c>
      <c r="AV272" s="13" t="s">
        <v>87</v>
      </c>
      <c r="AW272" s="13" t="s">
        <v>38</v>
      </c>
      <c r="AX272" s="13" t="s">
        <v>78</v>
      </c>
      <c r="AY272" s="157" t="s">
        <v>165</v>
      </c>
    </row>
    <row r="273" spans="2:51" s="12" customFormat="1" ht="10.199999999999999">
      <c r="B273" s="149"/>
      <c r="D273" s="150" t="s">
        <v>177</v>
      </c>
      <c r="E273" s="151" t="s">
        <v>31</v>
      </c>
      <c r="F273" s="152" t="s">
        <v>269</v>
      </c>
      <c r="H273" s="151" t="s">
        <v>31</v>
      </c>
      <c r="I273" s="153"/>
      <c r="L273" s="149"/>
      <c r="M273" s="154"/>
      <c r="T273" s="155"/>
      <c r="AT273" s="151" t="s">
        <v>177</v>
      </c>
      <c r="AU273" s="151" t="s">
        <v>87</v>
      </c>
      <c r="AV273" s="12" t="s">
        <v>39</v>
      </c>
      <c r="AW273" s="12" t="s">
        <v>38</v>
      </c>
      <c r="AX273" s="12" t="s">
        <v>78</v>
      </c>
      <c r="AY273" s="151" t="s">
        <v>165</v>
      </c>
    </row>
    <row r="274" spans="2:51" s="12" customFormat="1" ht="10.199999999999999">
      <c r="B274" s="149"/>
      <c r="D274" s="150" t="s">
        <v>177</v>
      </c>
      <c r="E274" s="151" t="s">
        <v>31</v>
      </c>
      <c r="F274" s="152" t="s">
        <v>261</v>
      </c>
      <c r="H274" s="151" t="s">
        <v>31</v>
      </c>
      <c r="I274" s="153"/>
      <c r="L274" s="149"/>
      <c r="M274" s="154"/>
      <c r="T274" s="155"/>
      <c r="AT274" s="151" t="s">
        <v>177</v>
      </c>
      <c r="AU274" s="151" t="s">
        <v>87</v>
      </c>
      <c r="AV274" s="12" t="s">
        <v>39</v>
      </c>
      <c r="AW274" s="12" t="s">
        <v>38</v>
      </c>
      <c r="AX274" s="12" t="s">
        <v>78</v>
      </c>
      <c r="AY274" s="151" t="s">
        <v>165</v>
      </c>
    </row>
    <row r="275" spans="2:51" s="12" customFormat="1" ht="10.199999999999999">
      <c r="B275" s="149"/>
      <c r="D275" s="150" t="s">
        <v>177</v>
      </c>
      <c r="E275" s="151" t="s">
        <v>31</v>
      </c>
      <c r="F275" s="152" t="s">
        <v>270</v>
      </c>
      <c r="H275" s="151" t="s">
        <v>31</v>
      </c>
      <c r="I275" s="153"/>
      <c r="L275" s="149"/>
      <c r="M275" s="154"/>
      <c r="T275" s="155"/>
      <c r="AT275" s="151" t="s">
        <v>177</v>
      </c>
      <c r="AU275" s="151" t="s">
        <v>87</v>
      </c>
      <c r="AV275" s="12" t="s">
        <v>39</v>
      </c>
      <c r="AW275" s="12" t="s">
        <v>38</v>
      </c>
      <c r="AX275" s="12" t="s">
        <v>78</v>
      </c>
      <c r="AY275" s="151" t="s">
        <v>165</v>
      </c>
    </row>
    <row r="276" spans="2:51" s="12" customFormat="1" ht="10.199999999999999">
      <c r="B276" s="149"/>
      <c r="D276" s="150" t="s">
        <v>177</v>
      </c>
      <c r="E276" s="151" t="s">
        <v>31</v>
      </c>
      <c r="F276" s="152" t="s">
        <v>271</v>
      </c>
      <c r="H276" s="151" t="s">
        <v>31</v>
      </c>
      <c r="I276" s="153"/>
      <c r="L276" s="149"/>
      <c r="M276" s="154"/>
      <c r="T276" s="155"/>
      <c r="AT276" s="151" t="s">
        <v>177</v>
      </c>
      <c r="AU276" s="151" t="s">
        <v>87</v>
      </c>
      <c r="AV276" s="12" t="s">
        <v>39</v>
      </c>
      <c r="AW276" s="12" t="s">
        <v>38</v>
      </c>
      <c r="AX276" s="12" t="s">
        <v>78</v>
      </c>
      <c r="AY276" s="151" t="s">
        <v>165</v>
      </c>
    </row>
    <row r="277" spans="2:51" s="13" customFormat="1" ht="10.199999999999999">
      <c r="B277" s="156"/>
      <c r="D277" s="150" t="s">
        <v>177</v>
      </c>
      <c r="E277" s="157" t="s">
        <v>31</v>
      </c>
      <c r="F277" s="158" t="s">
        <v>272</v>
      </c>
      <c r="H277" s="159">
        <v>11.34</v>
      </c>
      <c r="I277" s="160"/>
      <c r="L277" s="156"/>
      <c r="M277" s="161"/>
      <c r="T277" s="162"/>
      <c r="AT277" s="157" t="s">
        <v>177</v>
      </c>
      <c r="AU277" s="157" t="s">
        <v>87</v>
      </c>
      <c r="AV277" s="13" t="s">
        <v>87</v>
      </c>
      <c r="AW277" s="13" t="s">
        <v>38</v>
      </c>
      <c r="AX277" s="13" t="s">
        <v>78</v>
      </c>
      <c r="AY277" s="157" t="s">
        <v>165</v>
      </c>
    </row>
    <row r="278" spans="2:51" s="12" customFormat="1" ht="10.199999999999999">
      <c r="B278" s="149"/>
      <c r="D278" s="150" t="s">
        <v>177</v>
      </c>
      <c r="E278" s="151" t="s">
        <v>31</v>
      </c>
      <c r="F278" s="152" t="s">
        <v>273</v>
      </c>
      <c r="H278" s="151" t="s">
        <v>31</v>
      </c>
      <c r="I278" s="153"/>
      <c r="L278" s="149"/>
      <c r="M278" s="154"/>
      <c r="T278" s="155"/>
      <c r="AT278" s="151" t="s">
        <v>177</v>
      </c>
      <c r="AU278" s="151" t="s">
        <v>87</v>
      </c>
      <c r="AV278" s="12" t="s">
        <v>39</v>
      </c>
      <c r="AW278" s="12" t="s">
        <v>38</v>
      </c>
      <c r="AX278" s="12" t="s">
        <v>78</v>
      </c>
      <c r="AY278" s="151" t="s">
        <v>165</v>
      </c>
    </row>
    <row r="279" spans="2:51" s="13" customFormat="1" ht="10.199999999999999">
      <c r="B279" s="156"/>
      <c r="D279" s="150" t="s">
        <v>177</v>
      </c>
      <c r="E279" s="157" t="s">
        <v>31</v>
      </c>
      <c r="F279" s="158" t="s">
        <v>274</v>
      </c>
      <c r="H279" s="159">
        <v>4.883</v>
      </c>
      <c r="I279" s="160"/>
      <c r="L279" s="156"/>
      <c r="M279" s="161"/>
      <c r="T279" s="162"/>
      <c r="AT279" s="157" t="s">
        <v>177</v>
      </c>
      <c r="AU279" s="157" t="s">
        <v>87</v>
      </c>
      <c r="AV279" s="13" t="s">
        <v>87</v>
      </c>
      <c r="AW279" s="13" t="s">
        <v>38</v>
      </c>
      <c r="AX279" s="13" t="s">
        <v>78</v>
      </c>
      <c r="AY279" s="157" t="s">
        <v>165</v>
      </c>
    </row>
    <row r="280" spans="2:51" s="12" customFormat="1" ht="10.199999999999999">
      <c r="B280" s="149"/>
      <c r="D280" s="150" t="s">
        <v>177</v>
      </c>
      <c r="E280" s="151" t="s">
        <v>31</v>
      </c>
      <c r="F280" s="152" t="s">
        <v>275</v>
      </c>
      <c r="H280" s="151" t="s">
        <v>31</v>
      </c>
      <c r="I280" s="153"/>
      <c r="L280" s="149"/>
      <c r="M280" s="154"/>
      <c r="T280" s="155"/>
      <c r="AT280" s="151" t="s">
        <v>177</v>
      </c>
      <c r="AU280" s="151" t="s">
        <v>87</v>
      </c>
      <c r="AV280" s="12" t="s">
        <v>39</v>
      </c>
      <c r="AW280" s="12" t="s">
        <v>38</v>
      </c>
      <c r="AX280" s="12" t="s">
        <v>78</v>
      </c>
      <c r="AY280" s="151" t="s">
        <v>165</v>
      </c>
    </row>
    <row r="281" spans="2:51" s="13" customFormat="1" ht="10.199999999999999">
      <c r="B281" s="156"/>
      <c r="D281" s="150" t="s">
        <v>177</v>
      </c>
      <c r="E281" s="157" t="s">
        <v>31</v>
      </c>
      <c r="F281" s="158" t="s">
        <v>276</v>
      </c>
      <c r="H281" s="159">
        <v>6.72</v>
      </c>
      <c r="I281" s="160"/>
      <c r="L281" s="156"/>
      <c r="M281" s="161"/>
      <c r="T281" s="162"/>
      <c r="AT281" s="157" t="s">
        <v>177</v>
      </c>
      <c r="AU281" s="157" t="s">
        <v>87</v>
      </c>
      <c r="AV281" s="13" t="s">
        <v>87</v>
      </c>
      <c r="AW281" s="13" t="s">
        <v>38</v>
      </c>
      <c r="AX281" s="13" t="s">
        <v>78</v>
      </c>
      <c r="AY281" s="157" t="s">
        <v>165</v>
      </c>
    </row>
    <row r="282" spans="2:51" s="12" customFormat="1" ht="10.199999999999999">
      <c r="B282" s="149"/>
      <c r="D282" s="150" t="s">
        <v>177</v>
      </c>
      <c r="E282" s="151" t="s">
        <v>31</v>
      </c>
      <c r="F282" s="152" t="s">
        <v>277</v>
      </c>
      <c r="H282" s="151" t="s">
        <v>31</v>
      </c>
      <c r="I282" s="153"/>
      <c r="L282" s="149"/>
      <c r="M282" s="154"/>
      <c r="T282" s="155"/>
      <c r="AT282" s="151" t="s">
        <v>177</v>
      </c>
      <c r="AU282" s="151" t="s">
        <v>87</v>
      </c>
      <c r="AV282" s="12" t="s">
        <v>39</v>
      </c>
      <c r="AW282" s="12" t="s">
        <v>38</v>
      </c>
      <c r="AX282" s="12" t="s">
        <v>78</v>
      </c>
      <c r="AY282" s="151" t="s">
        <v>165</v>
      </c>
    </row>
    <row r="283" spans="2:51" s="13" customFormat="1" ht="10.199999999999999">
      <c r="B283" s="156"/>
      <c r="D283" s="150" t="s">
        <v>177</v>
      </c>
      <c r="E283" s="157" t="s">
        <v>31</v>
      </c>
      <c r="F283" s="158" t="s">
        <v>278</v>
      </c>
      <c r="H283" s="159">
        <v>3.57</v>
      </c>
      <c r="I283" s="160"/>
      <c r="L283" s="156"/>
      <c r="M283" s="161"/>
      <c r="T283" s="162"/>
      <c r="AT283" s="157" t="s">
        <v>177</v>
      </c>
      <c r="AU283" s="157" t="s">
        <v>87</v>
      </c>
      <c r="AV283" s="13" t="s">
        <v>87</v>
      </c>
      <c r="AW283" s="13" t="s">
        <v>38</v>
      </c>
      <c r="AX283" s="13" t="s">
        <v>78</v>
      </c>
      <c r="AY283" s="157" t="s">
        <v>165</v>
      </c>
    </row>
    <row r="284" spans="2:51" s="12" customFormat="1" ht="10.199999999999999">
      <c r="B284" s="149"/>
      <c r="D284" s="150" t="s">
        <v>177</v>
      </c>
      <c r="E284" s="151" t="s">
        <v>31</v>
      </c>
      <c r="F284" s="152" t="s">
        <v>279</v>
      </c>
      <c r="H284" s="151" t="s">
        <v>31</v>
      </c>
      <c r="I284" s="153"/>
      <c r="L284" s="149"/>
      <c r="M284" s="154"/>
      <c r="T284" s="155"/>
      <c r="AT284" s="151" t="s">
        <v>177</v>
      </c>
      <c r="AU284" s="151" t="s">
        <v>87</v>
      </c>
      <c r="AV284" s="12" t="s">
        <v>39</v>
      </c>
      <c r="AW284" s="12" t="s">
        <v>38</v>
      </c>
      <c r="AX284" s="12" t="s">
        <v>78</v>
      </c>
      <c r="AY284" s="151" t="s">
        <v>165</v>
      </c>
    </row>
    <row r="285" spans="2:51" s="13" customFormat="1" ht="10.199999999999999">
      <c r="B285" s="156"/>
      <c r="D285" s="150" t="s">
        <v>177</v>
      </c>
      <c r="E285" s="157" t="s">
        <v>31</v>
      </c>
      <c r="F285" s="158" t="s">
        <v>280</v>
      </c>
      <c r="H285" s="159">
        <v>2.6779999999999999</v>
      </c>
      <c r="I285" s="160"/>
      <c r="L285" s="156"/>
      <c r="M285" s="161"/>
      <c r="T285" s="162"/>
      <c r="AT285" s="157" t="s">
        <v>177</v>
      </c>
      <c r="AU285" s="157" t="s">
        <v>87</v>
      </c>
      <c r="AV285" s="13" t="s">
        <v>87</v>
      </c>
      <c r="AW285" s="13" t="s">
        <v>38</v>
      </c>
      <c r="AX285" s="13" t="s">
        <v>78</v>
      </c>
      <c r="AY285" s="157" t="s">
        <v>165</v>
      </c>
    </row>
    <row r="286" spans="2:51" s="12" customFormat="1" ht="10.199999999999999">
      <c r="B286" s="149"/>
      <c r="D286" s="150" t="s">
        <v>177</v>
      </c>
      <c r="E286" s="151" t="s">
        <v>31</v>
      </c>
      <c r="F286" s="152" t="s">
        <v>267</v>
      </c>
      <c r="H286" s="151" t="s">
        <v>31</v>
      </c>
      <c r="I286" s="153"/>
      <c r="L286" s="149"/>
      <c r="M286" s="154"/>
      <c r="T286" s="155"/>
      <c r="AT286" s="151" t="s">
        <v>177</v>
      </c>
      <c r="AU286" s="151" t="s">
        <v>87</v>
      </c>
      <c r="AV286" s="12" t="s">
        <v>39</v>
      </c>
      <c r="AW286" s="12" t="s">
        <v>38</v>
      </c>
      <c r="AX286" s="12" t="s">
        <v>78</v>
      </c>
      <c r="AY286" s="151" t="s">
        <v>165</v>
      </c>
    </row>
    <row r="287" spans="2:51" s="13" customFormat="1" ht="10.199999999999999">
      <c r="B287" s="156"/>
      <c r="D287" s="150" t="s">
        <v>177</v>
      </c>
      <c r="E287" s="157" t="s">
        <v>31</v>
      </c>
      <c r="F287" s="158" t="s">
        <v>281</v>
      </c>
      <c r="H287" s="159">
        <v>5.13</v>
      </c>
      <c r="I287" s="160"/>
      <c r="L287" s="156"/>
      <c r="M287" s="161"/>
      <c r="T287" s="162"/>
      <c r="AT287" s="157" t="s">
        <v>177</v>
      </c>
      <c r="AU287" s="157" t="s">
        <v>87</v>
      </c>
      <c r="AV287" s="13" t="s">
        <v>87</v>
      </c>
      <c r="AW287" s="13" t="s">
        <v>38</v>
      </c>
      <c r="AX287" s="13" t="s">
        <v>78</v>
      </c>
      <c r="AY287" s="157" t="s">
        <v>165</v>
      </c>
    </row>
    <row r="288" spans="2:51" s="14" customFormat="1" ht="10.199999999999999">
      <c r="B288" s="163"/>
      <c r="D288" s="150" t="s">
        <v>177</v>
      </c>
      <c r="E288" s="164" t="s">
        <v>31</v>
      </c>
      <c r="F288" s="165" t="s">
        <v>180</v>
      </c>
      <c r="H288" s="166">
        <v>80.388000000000005</v>
      </c>
      <c r="I288" s="167"/>
      <c r="L288" s="163"/>
      <c r="M288" s="168"/>
      <c r="T288" s="169"/>
      <c r="AT288" s="164" t="s">
        <v>177</v>
      </c>
      <c r="AU288" s="164" t="s">
        <v>87</v>
      </c>
      <c r="AV288" s="14" t="s">
        <v>173</v>
      </c>
      <c r="AW288" s="14" t="s">
        <v>38</v>
      </c>
      <c r="AX288" s="14" t="s">
        <v>39</v>
      </c>
      <c r="AY288" s="164" t="s">
        <v>165</v>
      </c>
    </row>
    <row r="289" spans="2:65" s="1" customFormat="1" ht="24.15" customHeight="1">
      <c r="B289" s="35"/>
      <c r="C289" s="132" t="s">
        <v>313</v>
      </c>
      <c r="D289" s="132" t="s">
        <v>168</v>
      </c>
      <c r="E289" s="133" t="s">
        <v>314</v>
      </c>
      <c r="F289" s="134" t="s">
        <v>315</v>
      </c>
      <c r="G289" s="135" t="s">
        <v>183</v>
      </c>
      <c r="H289" s="136">
        <v>101.5</v>
      </c>
      <c r="I289" s="137"/>
      <c r="J289" s="138">
        <f>ROUND(I289*H289,2)</f>
        <v>0</v>
      </c>
      <c r="K289" s="134" t="s">
        <v>172</v>
      </c>
      <c r="L289" s="35"/>
      <c r="M289" s="139" t="s">
        <v>31</v>
      </c>
      <c r="N289" s="140" t="s">
        <v>49</v>
      </c>
      <c r="P289" s="141">
        <f>O289*H289</f>
        <v>0</v>
      </c>
      <c r="Q289" s="141">
        <v>6.0000000000000002E-5</v>
      </c>
      <c r="R289" s="141">
        <f>Q289*H289</f>
        <v>6.0899999999999999E-3</v>
      </c>
      <c r="S289" s="141">
        <v>6.0000000000000002E-5</v>
      </c>
      <c r="T289" s="142">
        <f>S289*H289</f>
        <v>6.0899999999999999E-3</v>
      </c>
      <c r="AR289" s="143" t="s">
        <v>173</v>
      </c>
      <c r="AT289" s="143" t="s">
        <v>168</v>
      </c>
      <c r="AU289" s="143" t="s">
        <v>87</v>
      </c>
      <c r="AY289" s="19" t="s">
        <v>165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9" t="s">
        <v>39</v>
      </c>
      <c r="BK289" s="144">
        <f>ROUND(I289*H289,2)</f>
        <v>0</v>
      </c>
      <c r="BL289" s="19" t="s">
        <v>173</v>
      </c>
      <c r="BM289" s="143" t="s">
        <v>316</v>
      </c>
    </row>
    <row r="290" spans="2:65" s="1" customFormat="1" ht="10.199999999999999" hidden="1">
      <c r="B290" s="35"/>
      <c r="D290" s="145" t="s">
        <v>175</v>
      </c>
      <c r="F290" s="146" t="s">
        <v>317</v>
      </c>
      <c r="I290" s="147"/>
      <c r="L290" s="35"/>
      <c r="M290" s="148"/>
      <c r="T290" s="56"/>
      <c r="AT290" s="19" t="s">
        <v>175</v>
      </c>
      <c r="AU290" s="19" t="s">
        <v>87</v>
      </c>
    </row>
    <row r="291" spans="2:65" s="12" customFormat="1" ht="10.199999999999999">
      <c r="B291" s="149"/>
      <c r="D291" s="150" t="s">
        <v>177</v>
      </c>
      <c r="E291" s="151" t="s">
        <v>31</v>
      </c>
      <c r="F291" s="152" t="s">
        <v>318</v>
      </c>
      <c r="H291" s="151" t="s">
        <v>31</v>
      </c>
      <c r="I291" s="153"/>
      <c r="L291" s="149"/>
      <c r="M291" s="154"/>
      <c r="T291" s="155"/>
      <c r="AT291" s="151" t="s">
        <v>177</v>
      </c>
      <c r="AU291" s="151" t="s">
        <v>87</v>
      </c>
      <c r="AV291" s="12" t="s">
        <v>39</v>
      </c>
      <c r="AW291" s="12" t="s">
        <v>38</v>
      </c>
      <c r="AX291" s="12" t="s">
        <v>78</v>
      </c>
      <c r="AY291" s="151" t="s">
        <v>165</v>
      </c>
    </row>
    <row r="292" spans="2:65" s="12" customFormat="1" ht="10.199999999999999">
      <c r="B292" s="149"/>
      <c r="D292" s="150" t="s">
        <v>177</v>
      </c>
      <c r="E292" s="151" t="s">
        <v>31</v>
      </c>
      <c r="F292" s="152" t="s">
        <v>319</v>
      </c>
      <c r="H292" s="151" t="s">
        <v>31</v>
      </c>
      <c r="I292" s="153"/>
      <c r="L292" s="149"/>
      <c r="M292" s="154"/>
      <c r="T292" s="155"/>
      <c r="AT292" s="151" t="s">
        <v>177</v>
      </c>
      <c r="AU292" s="151" t="s">
        <v>87</v>
      </c>
      <c r="AV292" s="12" t="s">
        <v>39</v>
      </c>
      <c r="AW292" s="12" t="s">
        <v>38</v>
      </c>
      <c r="AX292" s="12" t="s">
        <v>78</v>
      </c>
      <c r="AY292" s="151" t="s">
        <v>165</v>
      </c>
    </row>
    <row r="293" spans="2:65" s="13" customFormat="1" ht="10.199999999999999">
      <c r="B293" s="156"/>
      <c r="D293" s="150" t="s">
        <v>177</v>
      </c>
      <c r="E293" s="157" t="s">
        <v>31</v>
      </c>
      <c r="F293" s="158" t="s">
        <v>320</v>
      </c>
      <c r="H293" s="159">
        <v>51.65</v>
      </c>
      <c r="I293" s="160"/>
      <c r="L293" s="156"/>
      <c r="M293" s="161"/>
      <c r="T293" s="162"/>
      <c r="AT293" s="157" t="s">
        <v>177</v>
      </c>
      <c r="AU293" s="157" t="s">
        <v>87</v>
      </c>
      <c r="AV293" s="13" t="s">
        <v>87</v>
      </c>
      <c r="AW293" s="13" t="s">
        <v>38</v>
      </c>
      <c r="AX293" s="13" t="s">
        <v>78</v>
      </c>
      <c r="AY293" s="157" t="s">
        <v>165</v>
      </c>
    </row>
    <row r="294" spans="2:65" s="12" customFormat="1" ht="10.199999999999999">
      <c r="B294" s="149"/>
      <c r="D294" s="150" t="s">
        <v>177</v>
      </c>
      <c r="E294" s="151" t="s">
        <v>31</v>
      </c>
      <c r="F294" s="152" t="s">
        <v>321</v>
      </c>
      <c r="H294" s="151" t="s">
        <v>31</v>
      </c>
      <c r="I294" s="153"/>
      <c r="L294" s="149"/>
      <c r="M294" s="154"/>
      <c r="T294" s="155"/>
      <c r="AT294" s="151" t="s">
        <v>177</v>
      </c>
      <c r="AU294" s="151" t="s">
        <v>87</v>
      </c>
      <c r="AV294" s="12" t="s">
        <v>39</v>
      </c>
      <c r="AW294" s="12" t="s">
        <v>38</v>
      </c>
      <c r="AX294" s="12" t="s">
        <v>78</v>
      </c>
      <c r="AY294" s="151" t="s">
        <v>165</v>
      </c>
    </row>
    <row r="295" spans="2:65" s="13" customFormat="1" ht="10.199999999999999">
      <c r="B295" s="156"/>
      <c r="D295" s="150" t="s">
        <v>177</v>
      </c>
      <c r="E295" s="157" t="s">
        <v>31</v>
      </c>
      <c r="F295" s="158" t="s">
        <v>322</v>
      </c>
      <c r="H295" s="159">
        <v>49.85</v>
      </c>
      <c r="I295" s="160"/>
      <c r="L295" s="156"/>
      <c r="M295" s="161"/>
      <c r="T295" s="162"/>
      <c r="AT295" s="157" t="s">
        <v>177</v>
      </c>
      <c r="AU295" s="157" t="s">
        <v>87</v>
      </c>
      <c r="AV295" s="13" t="s">
        <v>87</v>
      </c>
      <c r="AW295" s="13" t="s">
        <v>38</v>
      </c>
      <c r="AX295" s="13" t="s">
        <v>78</v>
      </c>
      <c r="AY295" s="157" t="s">
        <v>165</v>
      </c>
    </row>
    <row r="296" spans="2:65" s="14" customFormat="1" ht="10.199999999999999">
      <c r="B296" s="163"/>
      <c r="D296" s="150" t="s">
        <v>177</v>
      </c>
      <c r="E296" s="164" t="s">
        <v>31</v>
      </c>
      <c r="F296" s="165" t="s">
        <v>180</v>
      </c>
      <c r="H296" s="166">
        <v>101.5</v>
      </c>
      <c r="I296" s="167"/>
      <c r="L296" s="163"/>
      <c r="M296" s="168"/>
      <c r="T296" s="169"/>
      <c r="AT296" s="164" t="s">
        <v>177</v>
      </c>
      <c r="AU296" s="164" t="s">
        <v>87</v>
      </c>
      <c r="AV296" s="14" t="s">
        <v>173</v>
      </c>
      <c r="AW296" s="14" t="s">
        <v>38</v>
      </c>
      <c r="AX296" s="14" t="s">
        <v>39</v>
      </c>
      <c r="AY296" s="164" t="s">
        <v>165</v>
      </c>
    </row>
    <row r="297" spans="2:65" s="1" customFormat="1" ht="37.799999999999997" customHeight="1">
      <c r="B297" s="35"/>
      <c r="C297" s="132" t="s">
        <v>323</v>
      </c>
      <c r="D297" s="132" t="s">
        <v>168</v>
      </c>
      <c r="E297" s="133" t="s">
        <v>324</v>
      </c>
      <c r="F297" s="134" t="s">
        <v>325</v>
      </c>
      <c r="G297" s="135" t="s">
        <v>103</v>
      </c>
      <c r="H297" s="136">
        <v>83.28</v>
      </c>
      <c r="I297" s="137"/>
      <c r="J297" s="138">
        <f>ROUND(I297*H297,2)</f>
        <v>0</v>
      </c>
      <c r="K297" s="134" t="s">
        <v>172</v>
      </c>
      <c r="L297" s="35"/>
      <c r="M297" s="139" t="s">
        <v>31</v>
      </c>
      <c r="N297" s="140" t="s">
        <v>49</v>
      </c>
      <c r="P297" s="141">
        <f>O297*H297</f>
        <v>0</v>
      </c>
      <c r="Q297" s="141">
        <v>0</v>
      </c>
      <c r="R297" s="141">
        <f>Q297*H297</f>
        <v>0</v>
      </c>
      <c r="S297" s="141">
        <v>1.0000000000000001E-5</v>
      </c>
      <c r="T297" s="142">
        <f>S297*H297</f>
        <v>8.3280000000000008E-4</v>
      </c>
      <c r="AR297" s="143" t="s">
        <v>173</v>
      </c>
      <c r="AT297" s="143" t="s">
        <v>168</v>
      </c>
      <c r="AU297" s="143" t="s">
        <v>87</v>
      </c>
      <c r="AY297" s="19" t="s">
        <v>165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9" t="s">
        <v>39</v>
      </c>
      <c r="BK297" s="144">
        <f>ROUND(I297*H297,2)</f>
        <v>0</v>
      </c>
      <c r="BL297" s="19" t="s">
        <v>173</v>
      </c>
      <c r="BM297" s="143" t="s">
        <v>326</v>
      </c>
    </row>
    <row r="298" spans="2:65" s="1" customFormat="1" ht="10.199999999999999" hidden="1">
      <c r="B298" s="35"/>
      <c r="D298" s="145" t="s">
        <v>175</v>
      </c>
      <c r="F298" s="146" t="s">
        <v>327</v>
      </c>
      <c r="I298" s="147"/>
      <c r="L298" s="35"/>
      <c r="M298" s="148"/>
      <c r="T298" s="56"/>
      <c r="AT298" s="19" t="s">
        <v>175</v>
      </c>
      <c r="AU298" s="19" t="s">
        <v>87</v>
      </c>
    </row>
    <row r="299" spans="2:65" s="12" customFormat="1" ht="10.199999999999999">
      <c r="B299" s="149"/>
      <c r="D299" s="150" t="s">
        <v>177</v>
      </c>
      <c r="E299" s="151" t="s">
        <v>31</v>
      </c>
      <c r="F299" s="152" t="s">
        <v>328</v>
      </c>
      <c r="H299" s="151" t="s">
        <v>31</v>
      </c>
      <c r="I299" s="153"/>
      <c r="L299" s="149"/>
      <c r="M299" s="154"/>
      <c r="T299" s="155"/>
      <c r="AT299" s="151" t="s">
        <v>177</v>
      </c>
      <c r="AU299" s="151" t="s">
        <v>87</v>
      </c>
      <c r="AV299" s="12" t="s">
        <v>39</v>
      </c>
      <c r="AW299" s="12" t="s">
        <v>38</v>
      </c>
      <c r="AX299" s="12" t="s">
        <v>78</v>
      </c>
      <c r="AY299" s="151" t="s">
        <v>165</v>
      </c>
    </row>
    <row r="300" spans="2:65" s="13" customFormat="1" ht="10.199999999999999">
      <c r="B300" s="156"/>
      <c r="D300" s="150" t="s">
        <v>177</v>
      </c>
      <c r="E300" s="157" t="s">
        <v>31</v>
      </c>
      <c r="F300" s="158" t="s">
        <v>329</v>
      </c>
      <c r="H300" s="159">
        <v>5.24</v>
      </c>
      <c r="I300" s="160"/>
      <c r="L300" s="156"/>
      <c r="M300" s="161"/>
      <c r="T300" s="162"/>
      <c r="AT300" s="157" t="s">
        <v>177</v>
      </c>
      <c r="AU300" s="157" t="s">
        <v>87</v>
      </c>
      <c r="AV300" s="13" t="s">
        <v>87</v>
      </c>
      <c r="AW300" s="13" t="s">
        <v>38</v>
      </c>
      <c r="AX300" s="13" t="s">
        <v>78</v>
      </c>
      <c r="AY300" s="157" t="s">
        <v>165</v>
      </c>
    </row>
    <row r="301" spans="2:65" s="13" customFormat="1" ht="10.199999999999999">
      <c r="B301" s="156"/>
      <c r="D301" s="150" t="s">
        <v>177</v>
      </c>
      <c r="E301" s="157" t="s">
        <v>31</v>
      </c>
      <c r="F301" s="158" t="s">
        <v>330</v>
      </c>
      <c r="H301" s="159">
        <v>14.7</v>
      </c>
      <c r="I301" s="160"/>
      <c r="L301" s="156"/>
      <c r="M301" s="161"/>
      <c r="T301" s="162"/>
      <c r="AT301" s="157" t="s">
        <v>177</v>
      </c>
      <c r="AU301" s="157" t="s">
        <v>87</v>
      </c>
      <c r="AV301" s="13" t="s">
        <v>87</v>
      </c>
      <c r="AW301" s="13" t="s">
        <v>38</v>
      </c>
      <c r="AX301" s="13" t="s">
        <v>78</v>
      </c>
      <c r="AY301" s="157" t="s">
        <v>165</v>
      </c>
    </row>
    <row r="302" spans="2:65" s="13" customFormat="1" ht="10.199999999999999">
      <c r="B302" s="156"/>
      <c r="D302" s="150" t="s">
        <v>177</v>
      </c>
      <c r="E302" s="157" t="s">
        <v>31</v>
      </c>
      <c r="F302" s="158" t="s">
        <v>331</v>
      </c>
      <c r="H302" s="159">
        <v>31.24</v>
      </c>
      <c r="I302" s="160"/>
      <c r="L302" s="156"/>
      <c r="M302" s="161"/>
      <c r="T302" s="162"/>
      <c r="AT302" s="157" t="s">
        <v>177</v>
      </c>
      <c r="AU302" s="157" t="s">
        <v>87</v>
      </c>
      <c r="AV302" s="13" t="s">
        <v>87</v>
      </c>
      <c r="AW302" s="13" t="s">
        <v>38</v>
      </c>
      <c r="AX302" s="13" t="s">
        <v>78</v>
      </c>
      <c r="AY302" s="157" t="s">
        <v>165</v>
      </c>
    </row>
    <row r="303" spans="2:65" s="13" customFormat="1" ht="20.399999999999999">
      <c r="B303" s="156"/>
      <c r="D303" s="150" t="s">
        <v>177</v>
      </c>
      <c r="E303" s="157" t="s">
        <v>31</v>
      </c>
      <c r="F303" s="158" t="s">
        <v>332</v>
      </c>
      <c r="H303" s="159">
        <v>32.1</v>
      </c>
      <c r="I303" s="160"/>
      <c r="L303" s="156"/>
      <c r="M303" s="161"/>
      <c r="T303" s="162"/>
      <c r="AT303" s="157" t="s">
        <v>177</v>
      </c>
      <c r="AU303" s="157" t="s">
        <v>87</v>
      </c>
      <c r="AV303" s="13" t="s">
        <v>87</v>
      </c>
      <c r="AW303" s="13" t="s">
        <v>38</v>
      </c>
      <c r="AX303" s="13" t="s">
        <v>78</v>
      </c>
      <c r="AY303" s="157" t="s">
        <v>165</v>
      </c>
    </row>
    <row r="304" spans="2:65" s="14" customFormat="1" ht="10.199999999999999">
      <c r="B304" s="163"/>
      <c r="D304" s="150" t="s">
        <v>177</v>
      </c>
      <c r="E304" s="164" t="s">
        <v>31</v>
      </c>
      <c r="F304" s="165" t="s">
        <v>180</v>
      </c>
      <c r="H304" s="166">
        <v>83.28</v>
      </c>
      <c r="I304" s="167"/>
      <c r="L304" s="163"/>
      <c r="M304" s="168"/>
      <c r="T304" s="169"/>
      <c r="AT304" s="164" t="s">
        <v>177</v>
      </c>
      <c r="AU304" s="164" t="s">
        <v>87</v>
      </c>
      <c r="AV304" s="14" t="s">
        <v>173</v>
      </c>
      <c r="AW304" s="14" t="s">
        <v>38</v>
      </c>
      <c r="AX304" s="14" t="s">
        <v>39</v>
      </c>
      <c r="AY304" s="164" t="s">
        <v>165</v>
      </c>
    </row>
    <row r="305" spans="2:65" s="1" customFormat="1" ht="24.15" customHeight="1">
      <c r="B305" s="35"/>
      <c r="C305" s="132" t="s">
        <v>333</v>
      </c>
      <c r="D305" s="132" t="s">
        <v>168</v>
      </c>
      <c r="E305" s="133" t="s">
        <v>334</v>
      </c>
      <c r="F305" s="134" t="s">
        <v>335</v>
      </c>
      <c r="G305" s="135" t="s">
        <v>103</v>
      </c>
      <c r="H305" s="136">
        <v>188.39</v>
      </c>
      <c r="I305" s="137"/>
      <c r="J305" s="138">
        <f>ROUND(I305*H305,2)</f>
        <v>0</v>
      </c>
      <c r="K305" s="134" t="s">
        <v>172</v>
      </c>
      <c r="L305" s="35"/>
      <c r="M305" s="139" t="s">
        <v>31</v>
      </c>
      <c r="N305" s="140" t="s">
        <v>49</v>
      </c>
      <c r="P305" s="141">
        <f>O305*H305</f>
        <v>0</v>
      </c>
      <c r="Q305" s="141">
        <v>1.5E-3</v>
      </c>
      <c r="R305" s="141">
        <f>Q305*H305</f>
        <v>0.28258499999999998</v>
      </c>
      <c r="S305" s="141">
        <v>0</v>
      </c>
      <c r="T305" s="142">
        <f>S305*H305</f>
        <v>0</v>
      </c>
      <c r="AR305" s="143" t="s">
        <v>173</v>
      </c>
      <c r="AT305" s="143" t="s">
        <v>168</v>
      </c>
      <c r="AU305" s="143" t="s">
        <v>87</v>
      </c>
      <c r="AY305" s="19" t="s">
        <v>165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9" t="s">
        <v>39</v>
      </c>
      <c r="BK305" s="144">
        <f>ROUND(I305*H305,2)</f>
        <v>0</v>
      </c>
      <c r="BL305" s="19" t="s">
        <v>173</v>
      </c>
      <c r="BM305" s="143" t="s">
        <v>336</v>
      </c>
    </row>
    <row r="306" spans="2:65" s="1" customFormat="1" ht="10.199999999999999" hidden="1">
      <c r="B306" s="35"/>
      <c r="D306" s="145" t="s">
        <v>175</v>
      </c>
      <c r="F306" s="146" t="s">
        <v>337</v>
      </c>
      <c r="I306" s="147"/>
      <c r="L306" s="35"/>
      <c r="M306" s="148"/>
      <c r="T306" s="56"/>
      <c r="AT306" s="19" t="s">
        <v>175</v>
      </c>
      <c r="AU306" s="19" t="s">
        <v>87</v>
      </c>
    </row>
    <row r="307" spans="2:65" s="12" customFormat="1" ht="10.199999999999999">
      <c r="B307" s="149"/>
      <c r="D307" s="150" t="s">
        <v>177</v>
      </c>
      <c r="E307" s="151" t="s">
        <v>31</v>
      </c>
      <c r="F307" s="152" t="s">
        <v>338</v>
      </c>
      <c r="H307" s="151" t="s">
        <v>31</v>
      </c>
      <c r="I307" s="153"/>
      <c r="L307" s="149"/>
      <c r="M307" s="154"/>
      <c r="T307" s="155"/>
      <c r="AT307" s="151" t="s">
        <v>177</v>
      </c>
      <c r="AU307" s="151" t="s">
        <v>87</v>
      </c>
      <c r="AV307" s="12" t="s">
        <v>39</v>
      </c>
      <c r="AW307" s="12" t="s">
        <v>38</v>
      </c>
      <c r="AX307" s="12" t="s">
        <v>78</v>
      </c>
      <c r="AY307" s="151" t="s">
        <v>165</v>
      </c>
    </row>
    <row r="308" spans="2:65" s="12" customFormat="1" ht="10.199999999999999">
      <c r="B308" s="149"/>
      <c r="D308" s="150" t="s">
        <v>177</v>
      </c>
      <c r="E308" s="151" t="s">
        <v>31</v>
      </c>
      <c r="F308" s="152" t="s">
        <v>339</v>
      </c>
      <c r="H308" s="151" t="s">
        <v>31</v>
      </c>
      <c r="I308" s="153"/>
      <c r="L308" s="149"/>
      <c r="M308" s="154"/>
      <c r="T308" s="155"/>
      <c r="AT308" s="151" t="s">
        <v>177</v>
      </c>
      <c r="AU308" s="151" t="s">
        <v>87</v>
      </c>
      <c r="AV308" s="12" t="s">
        <v>39</v>
      </c>
      <c r="AW308" s="12" t="s">
        <v>38</v>
      </c>
      <c r="AX308" s="12" t="s">
        <v>78</v>
      </c>
      <c r="AY308" s="151" t="s">
        <v>165</v>
      </c>
    </row>
    <row r="309" spans="2:65" s="13" customFormat="1" ht="10.199999999999999">
      <c r="B309" s="156"/>
      <c r="D309" s="150" t="s">
        <v>177</v>
      </c>
      <c r="E309" s="157" t="s">
        <v>31</v>
      </c>
      <c r="F309" s="158" t="s">
        <v>340</v>
      </c>
      <c r="H309" s="159">
        <v>5.24</v>
      </c>
      <c r="I309" s="160"/>
      <c r="L309" s="156"/>
      <c r="M309" s="161"/>
      <c r="T309" s="162"/>
      <c r="AT309" s="157" t="s">
        <v>177</v>
      </c>
      <c r="AU309" s="157" t="s">
        <v>87</v>
      </c>
      <c r="AV309" s="13" t="s">
        <v>87</v>
      </c>
      <c r="AW309" s="13" t="s">
        <v>38</v>
      </c>
      <c r="AX309" s="13" t="s">
        <v>78</v>
      </c>
      <c r="AY309" s="157" t="s">
        <v>165</v>
      </c>
    </row>
    <row r="310" spans="2:65" s="12" customFormat="1" ht="10.199999999999999">
      <c r="B310" s="149"/>
      <c r="D310" s="150" t="s">
        <v>177</v>
      </c>
      <c r="E310" s="151" t="s">
        <v>31</v>
      </c>
      <c r="F310" s="152" t="s">
        <v>341</v>
      </c>
      <c r="H310" s="151" t="s">
        <v>31</v>
      </c>
      <c r="I310" s="153"/>
      <c r="L310" s="149"/>
      <c r="M310" s="154"/>
      <c r="T310" s="155"/>
      <c r="AT310" s="151" t="s">
        <v>177</v>
      </c>
      <c r="AU310" s="151" t="s">
        <v>87</v>
      </c>
      <c r="AV310" s="12" t="s">
        <v>39</v>
      </c>
      <c r="AW310" s="12" t="s">
        <v>38</v>
      </c>
      <c r="AX310" s="12" t="s">
        <v>78</v>
      </c>
      <c r="AY310" s="151" t="s">
        <v>165</v>
      </c>
    </row>
    <row r="311" spans="2:65" s="13" customFormat="1" ht="10.199999999999999">
      <c r="B311" s="156"/>
      <c r="D311" s="150" t="s">
        <v>177</v>
      </c>
      <c r="E311" s="157" t="s">
        <v>31</v>
      </c>
      <c r="F311" s="158" t="s">
        <v>342</v>
      </c>
      <c r="H311" s="159">
        <v>14.7</v>
      </c>
      <c r="I311" s="160"/>
      <c r="L311" s="156"/>
      <c r="M311" s="161"/>
      <c r="T311" s="162"/>
      <c r="AT311" s="157" t="s">
        <v>177</v>
      </c>
      <c r="AU311" s="157" t="s">
        <v>87</v>
      </c>
      <c r="AV311" s="13" t="s">
        <v>87</v>
      </c>
      <c r="AW311" s="13" t="s">
        <v>38</v>
      </c>
      <c r="AX311" s="13" t="s">
        <v>78</v>
      </c>
      <c r="AY311" s="157" t="s">
        <v>165</v>
      </c>
    </row>
    <row r="312" spans="2:65" s="12" customFormat="1" ht="10.199999999999999">
      <c r="B312" s="149"/>
      <c r="D312" s="150" t="s">
        <v>177</v>
      </c>
      <c r="E312" s="151" t="s">
        <v>31</v>
      </c>
      <c r="F312" s="152" t="s">
        <v>343</v>
      </c>
      <c r="H312" s="151" t="s">
        <v>31</v>
      </c>
      <c r="I312" s="153"/>
      <c r="L312" s="149"/>
      <c r="M312" s="154"/>
      <c r="T312" s="155"/>
      <c r="AT312" s="151" t="s">
        <v>177</v>
      </c>
      <c r="AU312" s="151" t="s">
        <v>87</v>
      </c>
      <c r="AV312" s="12" t="s">
        <v>39</v>
      </c>
      <c r="AW312" s="12" t="s">
        <v>38</v>
      </c>
      <c r="AX312" s="12" t="s">
        <v>78</v>
      </c>
      <c r="AY312" s="151" t="s">
        <v>165</v>
      </c>
    </row>
    <row r="313" spans="2:65" s="13" customFormat="1" ht="20.399999999999999">
      <c r="B313" s="156"/>
      <c r="D313" s="150" t="s">
        <v>177</v>
      </c>
      <c r="E313" s="157" t="s">
        <v>31</v>
      </c>
      <c r="F313" s="158" t="s">
        <v>344</v>
      </c>
      <c r="H313" s="159">
        <v>76.400000000000006</v>
      </c>
      <c r="I313" s="160"/>
      <c r="L313" s="156"/>
      <c r="M313" s="161"/>
      <c r="T313" s="162"/>
      <c r="AT313" s="157" t="s">
        <v>177</v>
      </c>
      <c r="AU313" s="157" t="s">
        <v>87</v>
      </c>
      <c r="AV313" s="13" t="s">
        <v>87</v>
      </c>
      <c r="AW313" s="13" t="s">
        <v>38</v>
      </c>
      <c r="AX313" s="13" t="s">
        <v>78</v>
      </c>
      <c r="AY313" s="157" t="s">
        <v>165</v>
      </c>
    </row>
    <row r="314" spans="2:65" s="12" customFormat="1" ht="10.199999999999999">
      <c r="B314" s="149"/>
      <c r="D314" s="150" t="s">
        <v>177</v>
      </c>
      <c r="E314" s="151" t="s">
        <v>31</v>
      </c>
      <c r="F314" s="152" t="s">
        <v>345</v>
      </c>
      <c r="H314" s="151" t="s">
        <v>31</v>
      </c>
      <c r="I314" s="153"/>
      <c r="L314" s="149"/>
      <c r="M314" s="154"/>
      <c r="T314" s="155"/>
      <c r="AT314" s="151" t="s">
        <v>177</v>
      </c>
      <c r="AU314" s="151" t="s">
        <v>87</v>
      </c>
      <c r="AV314" s="12" t="s">
        <v>39</v>
      </c>
      <c r="AW314" s="12" t="s">
        <v>38</v>
      </c>
      <c r="AX314" s="12" t="s">
        <v>78</v>
      </c>
      <c r="AY314" s="151" t="s">
        <v>165</v>
      </c>
    </row>
    <row r="315" spans="2:65" s="13" customFormat="1" ht="20.399999999999999">
      <c r="B315" s="156"/>
      <c r="D315" s="150" t="s">
        <v>177</v>
      </c>
      <c r="E315" s="157" t="s">
        <v>31</v>
      </c>
      <c r="F315" s="158" t="s">
        <v>346</v>
      </c>
      <c r="H315" s="159">
        <v>77.599999999999994</v>
      </c>
      <c r="I315" s="160"/>
      <c r="L315" s="156"/>
      <c r="M315" s="161"/>
      <c r="T315" s="162"/>
      <c r="AT315" s="157" t="s">
        <v>177</v>
      </c>
      <c r="AU315" s="157" t="s">
        <v>87</v>
      </c>
      <c r="AV315" s="13" t="s">
        <v>87</v>
      </c>
      <c r="AW315" s="13" t="s">
        <v>38</v>
      </c>
      <c r="AX315" s="13" t="s">
        <v>78</v>
      </c>
      <c r="AY315" s="157" t="s">
        <v>165</v>
      </c>
    </row>
    <row r="316" spans="2:65" s="12" customFormat="1" ht="30.6">
      <c r="B316" s="149"/>
      <c r="D316" s="150" t="s">
        <v>177</v>
      </c>
      <c r="E316" s="151" t="s">
        <v>31</v>
      </c>
      <c r="F316" s="152" t="s">
        <v>347</v>
      </c>
      <c r="H316" s="151" t="s">
        <v>31</v>
      </c>
      <c r="I316" s="153"/>
      <c r="L316" s="149"/>
      <c r="M316" s="154"/>
      <c r="T316" s="155"/>
      <c r="AT316" s="151" t="s">
        <v>177</v>
      </c>
      <c r="AU316" s="151" t="s">
        <v>87</v>
      </c>
      <c r="AV316" s="12" t="s">
        <v>39</v>
      </c>
      <c r="AW316" s="12" t="s">
        <v>38</v>
      </c>
      <c r="AX316" s="12" t="s">
        <v>78</v>
      </c>
      <c r="AY316" s="151" t="s">
        <v>165</v>
      </c>
    </row>
    <row r="317" spans="2:65" s="13" customFormat="1" ht="10.199999999999999">
      <c r="B317" s="156"/>
      <c r="D317" s="150" t="s">
        <v>177</v>
      </c>
      <c r="E317" s="157" t="s">
        <v>31</v>
      </c>
      <c r="F317" s="158" t="s">
        <v>348</v>
      </c>
      <c r="H317" s="159">
        <v>6.05</v>
      </c>
      <c r="I317" s="160"/>
      <c r="L317" s="156"/>
      <c r="M317" s="161"/>
      <c r="T317" s="162"/>
      <c r="AT317" s="157" t="s">
        <v>177</v>
      </c>
      <c r="AU317" s="157" t="s">
        <v>87</v>
      </c>
      <c r="AV317" s="13" t="s">
        <v>87</v>
      </c>
      <c r="AW317" s="13" t="s">
        <v>38</v>
      </c>
      <c r="AX317" s="13" t="s">
        <v>78</v>
      </c>
      <c r="AY317" s="157" t="s">
        <v>165</v>
      </c>
    </row>
    <row r="318" spans="2:65" s="12" customFormat="1" ht="20.399999999999999">
      <c r="B318" s="149"/>
      <c r="D318" s="150" t="s">
        <v>177</v>
      </c>
      <c r="E318" s="151" t="s">
        <v>31</v>
      </c>
      <c r="F318" s="152" t="s">
        <v>349</v>
      </c>
      <c r="H318" s="151" t="s">
        <v>31</v>
      </c>
      <c r="I318" s="153"/>
      <c r="L318" s="149"/>
      <c r="M318" s="154"/>
      <c r="T318" s="155"/>
      <c r="AT318" s="151" t="s">
        <v>177</v>
      </c>
      <c r="AU318" s="151" t="s">
        <v>87</v>
      </c>
      <c r="AV318" s="12" t="s">
        <v>39</v>
      </c>
      <c r="AW318" s="12" t="s">
        <v>38</v>
      </c>
      <c r="AX318" s="12" t="s">
        <v>78</v>
      </c>
      <c r="AY318" s="151" t="s">
        <v>165</v>
      </c>
    </row>
    <row r="319" spans="2:65" s="13" customFormat="1" ht="10.199999999999999">
      <c r="B319" s="156"/>
      <c r="D319" s="150" t="s">
        <v>177</v>
      </c>
      <c r="E319" s="157" t="s">
        <v>31</v>
      </c>
      <c r="F319" s="158" t="s">
        <v>350</v>
      </c>
      <c r="H319" s="159">
        <v>8.4</v>
      </c>
      <c r="I319" s="160"/>
      <c r="L319" s="156"/>
      <c r="M319" s="161"/>
      <c r="T319" s="162"/>
      <c r="AT319" s="157" t="s">
        <v>177</v>
      </c>
      <c r="AU319" s="157" t="s">
        <v>87</v>
      </c>
      <c r="AV319" s="13" t="s">
        <v>87</v>
      </c>
      <c r="AW319" s="13" t="s">
        <v>38</v>
      </c>
      <c r="AX319" s="13" t="s">
        <v>78</v>
      </c>
      <c r="AY319" s="157" t="s">
        <v>165</v>
      </c>
    </row>
    <row r="320" spans="2:65" s="14" customFormat="1" ht="10.199999999999999">
      <c r="B320" s="163"/>
      <c r="D320" s="150" t="s">
        <v>177</v>
      </c>
      <c r="E320" s="164" t="s">
        <v>31</v>
      </c>
      <c r="F320" s="165" t="s">
        <v>180</v>
      </c>
      <c r="H320" s="166">
        <v>188.39</v>
      </c>
      <c r="I320" s="167"/>
      <c r="L320" s="163"/>
      <c r="M320" s="168"/>
      <c r="T320" s="169"/>
      <c r="AT320" s="164" t="s">
        <v>177</v>
      </c>
      <c r="AU320" s="164" t="s">
        <v>87</v>
      </c>
      <c r="AV320" s="14" t="s">
        <v>173</v>
      </c>
      <c r="AW320" s="14" t="s">
        <v>38</v>
      </c>
      <c r="AX320" s="14" t="s">
        <v>39</v>
      </c>
      <c r="AY320" s="164" t="s">
        <v>165</v>
      </c>
    </row>
    <row r="321" spans="2:65" s="1" customFormat="1" ht="37.799999999999997" customHeight="1">
      <c r="B321" s="35"/>
      <c r="C321" s="132" t="s">
        <v>351</v>
      </c>
      <c r="D321" s="132" t="s">
        <v>168</v>
      </c>
      <c r="E321" s="133" t="s">
        <v>352</v>
      </c>
      <c r="F321" s="134" t="s">
        <v>353</v>
      </c>
      <c r="G321" s="135" t="s">
        <v>183</v>
      </c>
      <c r="H321" s="136">
        <v>14.55</v>
      </c>
      <c r="I321" s="137"/>
      <c r="J321" s="138">
        <f>ROUND(I321*H321,2)</f>
        <v>0</v>
      </c>
      <c r="K321" s="134" t="s">
        <v>172</v>
      </c>
      <c r="L321" s="35"/>
      <c r="M321" s="139" t="s">
        <v>31</v>
      </c>
      <c r="N321" s="140" t="s">
        <v>49</v>
      </c>
      <c r="P321" s="141">
        <f>O321*H321</f>
        <v>0</v>
      </c>
      <c r="Q321" s="141">
        <v>4.0169999999999997E-2</v>
      </c>
      <c r="R321" s="141">
        <f>Q321*H321</f>
        <v>0.58447349999999998</v>
      </c>
      <c r="S321" s="141">
        <v>0.04</v>
      </c>
      <c r="T321" s="142">
        <f>S321*H321</f>
        <v>0.58200000000000007</v>
      </c>
      <c r="AR321" s="143" t="s">
        <v>173</v>
      </c>
      <c r="AT321" s="143" t="s">
        <v>168</v>
      </c>
      <c r="AU321" s="143" t="s">
        <v>87</v>
      </c>
      <c r="AY321" s="19" t="s">
        <v>165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9" t="s">
        <v>39</v>
      </c>
      <c r="BK321" s="144">
        <f>ROUND(I321*H321,2)</f>
        <v>0</v>
      </c>
      <c r="BL321" s="19" t="s">
        <v>173</v>
      </c>
      <c r="BM321" s="143" t="s">
        <v>354</v>
      </c>
    </row>
    <row r="322" spans="2:65" s="1" customFormat="1" ht="10.199999999999999" hidden="1">
      <c r="B322" s="35"/>
      <c r="D322" s="145" t="s">
        <v>175</v>
      </c>
      <c r="F322" s="146" t="s">
        <v>355</v>
      </c>
      <c r="I322" s="147"/>
      <c r="L322" s="35"/>
      <c r="M322" s="148"/>
      <c r="T322" s="56"/>
      <c r="AT322" s="19" t="s">
        <v>175</v>
      </c>
      <c r="AU322" s="19" t="s">
        <v>87</v>
      </c>
    </row>
    <row r="323" spans="2:65" s="12" customFormat="1" ht="10.199999999999999">
      <c r="B323" s="149"/>
      <c r="D323" s="150" t="s">
        <v>177</v>
      </c>
      <c r="E323" s="151" t="s">
        <v>31</v>
      </c>
      <c r="F323" s="152" t="s">
        <v>356</v>
      </c>
      <c r="H323" s="151" t="s">
        <v>31</v>
      </c>
      <c r="I323" s="153"/>
      <c r="L323" s="149"/>
      <c r="M323" s="154"/>
      <c r="T323" s="155"/>
      <c r="AT323" s="151" t="s">
        <v>177</v>
      </c>
      <c r="AU323" s="151" t="s">
        <v>87</v>
      </c>
      <c r="AV323" s="12" t="s">
        <v>39</v>
      </c>
      <c r="AW323" s="12" t="s">
        <v>38</v>
      </c>
      <c r="AX323" s="12" t="s">
        <v>78</v>
      </c>
      <c r="AY323" s="151" t="s">
        <v>165</v>
      </c>
    </row>
    <row r="324" spans="2:65" s="13" customFormat="1" ht="10.199999999999999">
      <c r="B324" s="156"/>
      <c r="D324" s="150" t="s">
        <v>177</v>
      </c>
      <c r="E324" s="157" t="s">
        <v>31</v>
      </c>
      <c r="F324" s="158" t="s">
        <v>357</v>
      </c>
      <c r="H324" s="159">
        <v>14.55</v>
      </c>
      <c r="I324" s="160"/>
      <c r="L324" s="156"/>
      <c r="M324" s="161"/>
      <c r="T324" s="162"/>
      <c r="AT324" s="157" t="s">
        <v>177</v>
      </c>
      <c r="AU324" s="157" t="s">
        <v>87</v>
      </c>
      <c r="AV324" s="13" t="s">
        <v>87</v>
      </c>
      <c r="AW324" s="13" t="s">
        <v>38</v>
      </c>
      <c r="AX324" s="13" t="s">
        <v>78</v>
      </c>
      <c r="AY324" s="157" t="s">
        <v>165</v>
      </c>
    </row>
    <row r="325" spans="2:65" s="14" customFormat="1" ht="10.199999999999999">
      <c r="B325" s="163"/>
      <c r="D325" s="150" t="s">
        <v>177</v>
      </c>
      <c r="E325" s="164" t="s">
        <v>31</v>
      </c>
      <c r="F325" s="165" t="s">
        <v>180</v>
      </c>
      <c r="H325" s="166">
        <v>14.55</v>
      </c>
      <c r="I325" s="167"/>
      <c r="L325" s="163"/>
      <c r="M325" s="168"/>
      <c r="T325" s="169"/>
      <c r="AT325" s="164" t="s">
        <v>177</v>
      </c>
      <c r="AU325" s="164" t="s">
        <v>87</v>
      </c>
      <c r="AV325" s="14" t="s">
        <v>173</v>
      </c>
      <c r="AW325" s="14" t="s">
        <v>38</v>
      </c>
      <c r="AX325" s="14" t="s">
        <v>39</v>
      </c>
      <c r="AY325" s="164" t="s">
        <v>165</v>
      </c>
    </row>
    <row r="326" spans="2:65" s="1" customFormat="1" ht="37.799999999999997" customHeight="1">
      <c r="B326" s="35"/>
      <c r="C326" s="132" t="s">
        <v>358</v>
      </c>
      <c r="D326" s="132" t="s">
        <v>168</v>
      </c>
      <c r="E326" s="133" t="s">
        <v>359</v>
      </c>
      <c r="F326" s="134" t="s">
        <v>360</v>
      </c>
      <c r="G326" s="135" t="s">
        <v>183</v>
      </c>
      <c r="H326" s="136">
        <v>222.15</v>
      </c>
      <c r="I326" s="137"/>
      <c r="J326" s="138">
        <f>ROUND(I326*H326,2)</f>
        <v>0</v>
      </c>
      <c r="K326" s="134" t="s">
        <v>172</v>
      </c>
      <c r="L326" s="35"/>
      <c r="M326" s="139" t="s">
        <v>31</v>
      </c>
      <c r="N326" s="140" t="s">
        <v>49</v>
      </c>
      <c r="P326" s="141">
        <f>O326*H326</f>
        <v>0</v>
      </c>
      <c r="Q326" s="141">
        <v>2.2000000000000001E-4</v>
      </c>
      <c r="R326" s="141">
        <f>Q326*H326</f>
        <v>4.8873E-2</v>
      </c>
      <c r="S326" s="141">
        <v>2E-3</v>
      </c>
      <c r="T326" s="142">
        <f>S326*H326</f>
        <v>0.44430000000000003</v>
      </c>
      <c r="AR326" s="143" t="s">
        <v>173</v>
      </c>
      <c r="AT326" s="143" t="s">
        <v>168</v>
      </c>
      <c r="AU326" s="143" t="s">
        <v>87</v>
      </c>
      <c r="AY326" s="19" t="s">
        <v>165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9" t="s">
        <v>39</v>
      </c>
      <c r="BK326" s="144">
        <f>ROUND(I326*H326,2)</f>
        <v>0</v>
      </c>
      <c r="BL326" s="19" t="s">
        <v>173</v>
      </c>
      <c r="BM326" s="143" t="s">
        <v>361</v>
      </c>
    </row>
    <row r="327" spans="2:65" s="1" customFormat="1" ht="10.199999999999999" hidden="1">
      <c r="B327" s="35"/>
      <c r="D327" s="145" t="s">
        <v>175</v>
      </c>
      <c r="F327" s="146" t="s">
        <v>362</v>
      </c>
      <c r="I327" s="147"/>
      <c r="L327" s="35"/>
      <c r="M327" s="148"/>
      <c r="T327" s="56"/>
      <c r="AT327" s="19" t="s">
        <v>175</v>
      </c>
      <c r="AU327" s="19" t="s">
        <v>87</v>
      </c>
    </row>
    <row r="328" spans="2:65" s="12" customFormat="1" ht="20.399999999999999">
      <c r="B328" s="149"/>
      <c r="D328" s="150" t="s">
        <v>177</v>
      </c>
      <c r="E328" s="151" t="s">
        <v>31</v>
      </c>
      <c r="F328" s="152" t="s">
        <v>363</v>
      </c>
      <c r="H328" s="151" t="s">
        <v>31</v>
      </c>
      <c r="I328" s="153"/>
      <c r="L328" s="149"/>
      <c r="M328" s="154"/>
      <c r="T328" s="155"/>
      <c r="AT328" s="151" t="s">
        <v>177</v>
      </c>
      <c r="AU328" s="151" t="s">
        <v>87</v>
      </c>
      <c r="AV328" s="12" t="s">
        <v>39</v>
      </c>
      <c r="AW328" s="12" t="s">
        <v>38</v>
      </c>
      <c r="AX328" s="12" t="s">
        <v>78</v>
      </c>
      <c r="AY328" s="151" t="s">
        <v>165</v>
      </c>
    </row>
    <row r="329" spans="2:65" s="13" customFormat="1" ht="20.399999999999999">
      <c r="B329" s="156"/>
      <c r="D329" s="150" t="s">
        <v>177</v>
      </c>
      <c r="E329" s="157" t="s">
        <v>31</v>
      </c>
      <c r="F329" s="158" t="s">
        <v>364</v>
      </c>
      <c r="H329" s="159">
        <v>183.75</v>
      </c>
      <c r="I329" s="160"/>
      <c r="L329" s="156"/>
      <c r="M329" s="161"/>
      <c r="T329" s="162"/>
      <c r="AT329" s="157" t="s">
        <v>177</v>
      </c>
      <c r="AU329" s="157" t="s">
        <v>87</v>
      </c>
      <c r="AV329" s="13" t="s">
        <v>87</v>
      </c>
      <c r="AW329" s="13" t="s">
        <v>38</v>
      </c>
      <c r="AX329" s="13" t="s">
        <v>78</v>
      </c>
      <c r="AY329" s="157" t="s">
        <v>165</v>
      </c>
    </row>
    <row r="330" spans="2:65" s="13" customFormat="1" ht="10.199999999999999">
      <c r="B330" s="156"/>
      <c r="D330" s="150" t="s">
        <v>177</v>
      </c>
      <c r="E330" s="157" t="s">
        <v>31</v>
      </c>
      <c r="F330" s="158" t="s">
        <v>365</v>
      </c>
      <c r="H330" s="159">
        <v>38.4</v>
      </c>
      <c r="I330" s="160"/>
      <c r="L330" s="156"/>
      <c r="M330" s="161"/>
      <c r="T330" s="162"/>
      <c r="AT330" s="157" t="s">
        <v>177</v>
      </c>
      <c r="AU330" s="157" t="s">
        <v>87</v>
      </c>
      <c r="AV330" s="13" t="s">
        <v>87</v>
      </c>
      <c r="AW330" s="13" t="s">
        <v>38</v>
      </c>
      <c r="AX330" s="13" t="s">
        <v>78</v>
      </c>
      <c r="AY330" s="157" t="s">
        <v>165</v>
      </c>
    </row>
    <row r="331" spans="2:65" s="14" customFormat="1" ht="10.199999999999999">
      <c r="B331" s="163"/>
      <c r="D331" s="150" t="s">
        <v>177</v>
      </c>
      <c r="E331" s="164" t="s">
        <v>31</v>
      </c>
      <c r="F331" s="165" t="s">
        <v>180</v>
      </c>
      <c r="H331" s="166">
        <v>222.15</v>
      </c>
      <c r="I331" s="167"/>
      <c r="L331" s="163"/>
      <c r="M331" s="168"/>
      <c r="T331" s="169"/>
      <c r="AT331" s="164" t="s">
        <v>177</v>
      </c>
      <c r="AU331" s="164" t="s">
        <v>87</v>
      </c>
      <c r="AV331" s="14" t="s">
        <v>173</v>
      </c>
      <c r="AW331" s="14" t="s">
        <v>38</v>
      </c>
      <c r="AX331" s="14" t="s">
        <v>39</v>
      </c>
      <c r="AY331" s="164" t="s">
        <v>165</v>
      </c>
    </row>
    <row r="332" spans="2:65" s="1" customFormat="1" ht="24.15" customHeight="1">
      <c r="B332" s="35"/>
      <c r="C332" s="132" t="s">
        <v>7</v>
      </c>
      <c r="D332" s="132" t="s">
        <v>168</v>
      </c>
      <c r="E332" s="133" t="s">
        <v>366</v>
      </c>
      <c r="F332" s="134" t="s">
        <v>367</v>
      </c>
      <c r="G332" s="135" t="s">
        <v>183</v>
      </c>
      <c r="H332" s="136">
        <v>333.745</v>
      </c>
      <c r="I332" s="137"/>
      <c r="J332" s="138">
        <f>ROUND(I332*H332,2)</f>
        <v>0</v>
      </c>
      <c r="K332" s="134" t="s">
        <v>172</v>
      </c>
      <c r="L332" s="35"/>
      <c r="M332" s="139" t="s">
        <v>31</v>
      </c>
      <c r="N332" s="140" t="s">
        <v>49</v>
      </c>
      <c r="P332" s="141">
        <f>O332*H332</f>
        <v>0</v>
      </c>
      <c r="Q332" s="141">
        <v>2.5999999999999998E-4</v>
      </c>
      <c r="R332" s="141">
        <f>Q332*H332</f>
        <v>8.6773699999999995E-2</v>
      </c>
      <c r="S332" s="141">
        <v>0</v>
      </c>
      <c r="T332" s="142">
        <f>S332*H332</f>
        <v>0</v>
      </c>
      <c r="AR332" s="143" t="s">
        <v>173</v>
      </c>
      <c r="AT332" s="143" t="s">
        <v>168</v>
      </c>
      <c r="AU332" s="143" t="s">
        <v>87</v>
      </c>
      <c r="AY332" s="19" t="s">
        <v>165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9" t="s">
        <v>39</v>
      </c>
      <c r="BK332" s="144">
        <f>ROUND(I332*H332,2)</f>
        <v>0</v>
      </c>
      <c r="BL332" s="19" t="s">
        <v>173</v>
      </c>
      <c r="BM332" s="143" t="s">
        <v>368</v>
      </c>
    </row>
    <row r="333" spans="2:65" s="1" customFormat="1" ht="10.199999999999999" hidden="1">
      <c r="B333" s="35"/>
      <c r="D333" s="145" t="s">
        <v>175</v>
      </c>
      <c r="F333" s="146" t="s">
        <v>369</v>
      </c>
      <c r="I333" s="147"/>
      <c r="L333" s="35"/>
      <c r="M333" s="148"/>
      <c r="T333" s="56"/>
      <c r="AT333" s="19" t="s">
        <v>175</v>
      </c>
      <c r="AU333" s="19" t="s">
        <v>87</v>
      </c>
    </row>
    <row r="334" spans="2:65" s="12" customFormat="1" ht="10.199999999999999">
      <c r="B334" s="149"/>
      <c r="D334" s="150" t="s">
        <v>177</v>
      </c>
      <c r="E334" s="151" t="s">
        <v>31</v>
      </c>
      <c r="F334" s="152" t="s">
        <v>370</v>
      </c>
      <c r="H334" s="151" t="s">
        <v>31</v>
      </c>
      <c r="I334" s="153"/>
      <c r="L334" s="149"/>
      <c r="M334" s="154"/>
      <c r="T334" s="155"/>
      <c r="AT334" s="151" t="s">
        <v>177</v>
      </c>
      <c r="AU334" s="151" t="s">
        <v>87</v>
      </c>
      <c r="AV334" s="12" t="s">
        <v>39</v>
      </c>
      <c r="AW334" s="12" t="s">
        <v>38</v>
      </c>
      <c r="AX334" s="12" t="s">
        <v>78</v>
      </c>
      <c r="AY334" s="151" t="s">
        <v>165</v>
      </c>
    </row>
    <row r="335" spans="2:65" s="12" customFormat="1" ht="10.199999999999999">
      <c r="B335" s="149"/>
      <c r="D335" s="150" t="s">
        <v>177</v>
      </c>
      <c r="E335" s="151" t="s">
        <v>31</v>
      </c>
      <c r="F335" s="152" t="s">
        <v>371</v>
      </c>
      <c r="H335" s="151" t="s">
        <v>31</v>
      </c>
      <c r="I335" s="153"/>
      <c r="L335" s="149"/>
      <c r="M335" s="154"/>
      <c r="T335" s="155"/>
      <c r="AT335" s="151" t="s">
        <v>177</v>
      </c>
      <c r="AU335" s="151" t="s">
        <v>87</v>
      </c>
      <c r="AV335" s="12" t="s">
        <v>39</v>
      </c>
      <c r="AW335" s="12" t="s">
        <v>38</v>
      </c>
      <c r="AX335" s="12" t="s">
        <v>78</v>
      </c>
      <c r="AY335" s="151" t="s">
        <v>165</v>
      </c>
    </row>
    <row r="336" spans="2:65" s="12" customFormat="1" ht="20.399999999999999">
      <c r="B336" s="149"/>
      <c r="D336" s="150" t="s">
        <v>177</v>
      </c>
      <c r="E336" s="151" t="s">
        <v>31</v>
      </c>
      <c r="F336" s="152" t="s">
        <v>372</v>
      </c>
      <c r="H336" s="151" t="s">
        <v>31</v>
      </c>
      <c r="I336" s="153"/>
      <c r="L336" s="149"/>
      <c r="M336" s="154"/>
      <c r="T336" s="155"/>
      <c r="AT336" s="151" t="s">
        <v>177</v>
      </c>
      <c r="AU336" s="151" t="s">
        <v>87</v>
      </c>
      <c r="AV336" s="12" t="s">
        <v>39</v>
      </c>
      <c r="AW336" s="12" t="s">
        <v>38</v>
      </c>
      <c r="AX336" s="12" t="s">
        <v>78</v>
      </c>
      <c r="AY336" s="151" t="s">
        <v>165</v>
      </c>
    </row>
    <row r="337" spans="2:51" s="13" customFormat="1" ht="10.199999999999999">
      <c r="B337" s="156"/>
      <c r="D337" s="150" t="s">
        <v>177</v>
      </c>
      <c r="E337" s="157" t="s">
        <v>31</v>
      </c>
      <c r="F337" s="158" t="s">
        <v>373</v>
      </c>
      <c r="H337" s="159">
        <v>44.5</v>
      </c>
      <c r="I337" s="160"/>
      <c r="L337" s="156"/>
      <c r="M337" s="161"/>
      <c r="T337" s="162"/>
      <c r="AT337" s="157" t="s">
        <v>177</v>
      </c>
      <c r="AU337" s="157" t="s">
        <v>87</v>
      </c>
      <c r="AV337" s="13" t="s">
        <v>87</v>
      </c>
      <c r="AW337" s="13" t="s">
        <v>38</v>
      </c>
      <c r="AX337" s="13" t="s">
        <v>78</v>
      </c>
      <c r="AY337" s="157" t="s">
        <v>165</v>
      </c>
    </row>
    <row r="338" spans="2:51" s="15" customFormat="1" ht="10.199999999999999">
      <c r="B338" s="170"/>
      <c r="D338" s="150" t="s">
        <v>177</v>
      </c>
      <c r="E338" s="171" t="s">
        <v>31</v>
      </c>
      <c r="F338" s="172" t="s">
        <v>246</v>
      </c>
      <c r="H338" s="173">
        <v>44.5</v>
      </c>
      <c r="I338" s="174"/>
      <c r="L338" s="170"/>
      <c r="M338" s="175"/>
      <c r="T338" s="176"/>
      <c r="AT338" s="171" t="s">
        <v>177</v>
      </c>
      <c r="AU338" s="171" t="s">
        <v>87</v>
      </c>
      <c r="AV338" s="15" t="s">
        <v>166</v>
      </c>
      <c r="AW338" s="15" t="s">
        <v>38</v>
      </c>
      <c r="AX338" s="15" t="s">
        <v>78</v>
      </c>
      <c r="AY338" s="171" t="s">
        <v>165</v>
      </c>
    </row>
    <row r="339" spans="2:51" s="12" customFormat="1" ht="10.199999999999999">
      <c r="B339" s="149"/>
      <c r="D339" s="150" t="s">
        <v>177</v>
      </c>
      <c r="E339" s="151" t="s">
        <v>31</v>
      </c>
      <c r="F339" s="152" t="s">
        <v>374</v>
      </c>
      <c r="H339" s="151" t="s">
        <v>31</v>
      </c>
      <c r="I339" s="153"/>
      <c r="L339" s="149"/>
      <c r="M339" s="154"/>
      <c r="T339" s="155"/>
      <c r="AT339" s="151" t="s">
        <v>177</v>
      </c>
      <c r="AU339" s="151" t="s">
        <v>87</v>
      </c>
      <c r="AV339" s="12" t="s">
        <v>39</v>
      </c>
      <c r="AW339" s="12" t="s">
        <v>38</v>
      </c>
      <c r="AX339" s="12" t="s">
        <v>78</v>
      </c>
      <c r="AY339" s="151" t="s">
        <v>165</v>
      </c>
    </row>
    <row r="340" spans="2:51" s="12" customFormat="1" ht="10.199999999999999">
      <c r="B340" s="149"/>
      <c r="D340" s="150" t="s">
        <v>177</v>
      </c>
      <c r="E340" s="151" t="s">
        <v>31</v>
      </c>
      <c r="F340" s="152" t="s">
        <v>371</v>
      </c>
      <c r="H340" s="151" t="s">
        <v>31</v>
      </c>
      <c r="I340" s="153"/>
      <c r="L340" s="149"/>
      <c r="M340" s="154"/>
      <c r="T340" s="155"/>
      <c r="AT340" s="151" t="s">
        <v>177</v>
      </c>
      <c r="AU340" s="151" t="s">
        <v>87</v>
      </c>
      <c r="AV340" s="12" t="s">
        <v>39</v>
      </c>
      <c r="AW340" s="12" t="s">
        <v>38</v>
      </c>
      <c r="AX340" s="12" t="s">
        <v>78</v>
      </c>
      <c r="AY340" s="151" t="s">
        <v>165</v>
      </c>
    </row>
    <row r="341" spans="2:51" s="12" customFormat="1" ht="20.399999999999999">
      <c r="B341" s="149"/>
      <c r="D341" s="150" t="s">
        <v>177</v>
      </c>
      <c r="E341" s="151" t="s">
        <v>31</v>
      </c>
      <c r="F341" s="152" t="s">
        <v>375</v>
      </c>
      <c r="H341" s="151" t="s">
        <v>31</v>
      </c>
      <c r="I341" s="153"/>
      <c r="L341" s="149"/>
      <c r="M341" s="154"/>
      <c r="T341" s="155"/>
      <c r="AT341" s="151" t="s">
        <v>177</v>
      </c>
      <c r="AU341" s="151" t="s">
        <v>87</v>
      </c>
      <c r="AV341" s="12" t="s">
        <v>39</v>
      </c>
      <c r="AW341" s="12" t="s">
        <v>38</v>
      </c>
      <c r="AX341" s="12" t="s">
        <v>78</v>
      </c>
      <c r="AY341" s="151" t="s">
        <v>165</v>
      </c>
    </row>
    <row r="342" spans="2:51" s="13" customFormat="1" ht="10.199999999999999">
      <c r="B342" s="156"/>
      <c r="D342" s="150" t="s">
        <v>177</v>
      </c>
      <c r="E342" s="157" t="s">
        <v>31</v>
      </c>
      <c r="F342" s="158" t="s">
        <v>376</v>
      </c>
      <c r="H342" s="159">
        <v>62.81</v>
      </c>
      <c r="I342" s="160"/>
      <c r="L342" s="156"/>
      <c r="M342" s="161"/>
      <c r="T342" s="162"/>
      <c r="AT342" s="157" t="s">
        <v>177</v>
      </c>
      <c r="AU342" s="157" t="s">
        <v>87</v>
      </c>
      <c r="AV342" s="13" t="s">
        <v>87</v>
      </c>
      <c r="AW342" s="13" t="s">
        <v>38</v>
      </c>
      <c r="AX342" s="13" t="s">
        <v>78</v>
      </c>
      <c r="AY342" s="157" t="s">
        <v>165</v>
      </c>
    </row>
    <row r="343" spans="2:51" s="12" customFormat="1" ht="10.199999999999999">
      <c r="B343" s="149"/>
      <c r="D343" s="150" t="s">
        <v>177</v>
      </c>
      <c r="E343" s="151" t="s">
        <v>31</v>
      </c>
      <c r="F343" s="152" t="s">
        <v>374</v>
      </c>
      <c r="H343" s="151" t="s">
        <v>31</v>
      </c>
      <c r="I343" s="153"/>
      <c r="L343" s="149"/>
      <c r="M343" s="154"/>
      <c r="T343" s="155"/>
      <c r="AT343" s="151" t="s">
        <v>177</v>
      </c>
      <c r="AU343" s="151" t="s">
        <v>87</v>
      </c>
      <c r="AV343" s="12" t="s">
        <v>39</v>
      </c>
      <c r="AW343" s="12" t="s">
        <v>38</v>
      </c>
      <c r="AX343" s="12" t="s">
        <v>78</v>
      </c>
      <c r="AY343" s="151" t="s">
        <v>165</v>
      </c>
    </row>
    <row r="344" spans="2:51" s="12" customFormat="1" ht="10.199999999999999">
      <c r="B344" s="149"/>
      <c r="D344" s="150" t="s">
        <v>177</v>
      </c>
      <c r="E344" s="151" t="s">
        <v>31</v>
      </c>
      <c r="F344" s="152" t="s">
        <v>377</v>
      </c>
      <c r="H344" s="151" t="s">
        <v>31</v>
      </c>
      <c r="I344" s="153"/>
      <c r="L344" s="149"/>
      <c r="M344" s="154"/>
      <c r="T344" s="155"/>
      <c r="AT344" s="151" t="s">
        <v>177</v>
      </c>
      <c r="AU344" s="151" t="s">
        <v>87</v>
      </c>
      <c r="AV344" s="12" t="s">
        <v>39</v>
      </c>
      <c r="AW344" s="12" t="s">
        <v>38</v>
      </c>
      <c r="AX344" s="12" t="s">
        <v>78</v>
      </c>
      <c r="AY344" s="151" t="s">
        <v>165</v>
      </c>
    </row>
    <row r="345" spans="2:51" s="13" customFormat="1" ht="10.199999999999999">
      <c r="B345" s="156"/>
      <c r="D345" s="150" t="s">
        <v>177</v>
      </c>
      <c r="E345" s="157" t="s">
        <v>31</v>
      </c>
      <c r="F345" s="158" t="s">
        <v>378</v>
      </c>
      <c r="H345" s="159">
        <v>19.47</v>
      </c>
      <c r="I345" s="160"/>
      <c r="L345" s="156"/>
      <c r="M345" s="161"/>
      <c r="T345" s="162"/>
      <c r="AT345" s="157" t="s">
        <v>177</v>
      </c>
      <c r="AU345" s="157" t="s">
        <v>87</v>
      </c>
      <c r="AV345" s="13" t="s">
        <v>87</v>
      </c>
      <c r="AW345" s="13" t="s">
        <v>38</v>
      </c>
      <c r="AX345" s="13" t="s">
        <v>78</v>
      </c>
      <c r="AY345" s="157" t="s">
        <v>165</v>
      </c>
    </row>
    <row r="346" spans="2:51" s="15" customFormat="1" ht="10.199999999999999">
      <c r="B346" s="170"/>
      <c r="D346" s="150" t="s">
        <v>177</v>
      </c>
      <c r="E346" s="171" t="s">
        <v>31</v>
      </c>
      <c r="F346" s="172" t="s">
        <v>246</v>
      </c>
      <c r="H346" s="173">
        <v>82.28</v>
      </c>
      <c r="I346" s="174"/>
      <c r="L346" s="170"/>
      <c r="M346" s="175"/>
      <c r="T346" s="176"/>
      <c r="AT346" s="171" t="s">
        <v>177</v>
      </c>
      <c r="AU346" s="171" t="s">
        <v>87</v>
      </c>
      <c r="AV346" s="15" t="s">
        <v>166</v>
      </c>
      <c r="AW346" s="15" t="s">
        <v>38</v>
      </c>
      <c r="AX346" s="15" t="s">
        <v>78</v>
      </c>
      <c r="AY346" s="171" t="s">
        <v>165</v>
      </c>
    </row>
    <row r="347" spans="2:51" s="12" customFormat="1" ht="10.199999999999999">
      <c r="B347" s="149"/>
      <c r="D347" s="150" t="s">
        <v>177</v>
      </c>
      <c r="E347" s="151" t="s">
        <v>31</v>
      </c>
      <c r="F347" s="152" t="s">
        <v>379</v>
      </c>
      <c r="H347" s="151" t="s">
        <v>31</v>
      </c>
      <c r="I347" s="153"/>
      <c r="L347" s="149"/>
      <c r="M347" s="154"/>
      <c r="T347" s="155"/>
      <c r="AT347" s="151" t="s">
        <v>177</v>
      </c>
      <c r="AU347" s="151" t="s">
        <v>87</v>
      </c>
      <c r="AV347" s="12" t="s">
        <v>39</v>
      </c>
      <c r="AW347" s="12" t="s">
        <v>38</v>
      </c>
      <c r="AX347" s="12" t="s">
        <v>78</v>
      </c>
      <c r="AY347" s="151" t="s">
        <v>165</v>
      </c>
    </row>
    <row r="348" spans="2:51" s="12" customFormat="1" ht="10.199999999999999">
      <c r="B348" s="149"/>
      <c r="D348" s="150" t="s">
        <v>177</v>
      </c>
      <c r="E348" s="151" t="s">
        <v>31</v>
      </c>
      <c r="F348" s="152" t="s">
        <v>380</v>
      </c>
      <c r="H348" s="151" t="s">
        <v>31</v>
      </c>
      <c r="I348" s="153"/>
      <c r="L348" s="149"/>
      <c r="M348" s="154"/>
      <c r="T348" s="155"/>
      <c r="AT348" s="151" t="s">
        <v>177</v>
      </c>
      <c r="AU348" s="151" t="s">
        <v>87</v>
      </c>
      <c r="AV348" s="12" t="s">
        <v>39</v>
      </c>
      <c r="AW348" s="12" t="s">
        <v>38</v>
      </c>
      <c r="AX348" s="12" t="s">
        <v>78</v>
      </c>
      <c r="AY348" s="151" t="s">
        <v>165</v>
      </c>
    </row>
    <row r="349" spans="2:51" s="13" customFormat="1" ht="10.199999999999999">
      <c r="B349" s="156"/>
      <c r="D349" s="150" t="s">
        <v>177</v>
      </c>
      <c r="E349" s="157" t="s">
        <v>31</v>
      </c>
      <c r="F349" s="158" t="s">
        <v>381</v>
      </c>
      <c r="H349" s="159">
        <v>27.03</v>
      </c>
      <c r="I349" s="160"/>
      <c r="L349" s="156"/>
      <c r="M349" s="161"/>
      <c r="T349" s="162"/>
      <c r="AT349" s="157" t="s">
        <v>177</v>
      </c>
      <c r="AU349" s="157" t="s">
        <v>87</v>
      </c>
      <c r="AV349" s="13" t="s">
        <v>87</v>
      </c>
      <c r="AW349" s="13" t="s">
        <v>38</v>
      </c>
      <c r="AX349" s="13" t="s">
        <v>78</v>
      </c>
      <c r="AY349" s="157" t="s">
        <v>165</v>
      </c>
    </row>
    <row r="350" spans="2:51" s="15" customFormat="1" ht="10.199999999999999">
      <c r="B350" s="170"/>
      <c r="D350" s="150" t="s">
        <v>177</v>
      </c>
      <c r="E350" s="171" t="s">
        <v>31</v>
      </c>
      <c r="F350" s="172" t="s">
        <v>246</v>
      </c>
      <c r="H350" s="173">
        <v>27.03</v>
      </c>
      <c r="I350" s="174"/>
      <c r="L350" s="170"/>
      <c r="M350" s="175"/>
      <c r="T350" s="176"/>
      <c r="AT350" s="171" t="s">
        <v>177</v>
      </c>
      <c r="AU350" s="171" t="s">
        <v>87</v>
      </c>
      <c r="AV350" s="15" t="s">
        <v>166</v>
      </c>
      <c r="AW350" s="15" t="s">
        <v>38</v>
      </c>
      <c r="AX350" s="15" t="s">
        <v>78</v>
      </c>
      <c r="AY350" s="171" t="s">
        <v>165</v>
      </c>
    </row>
    <row r="351" spans="2:51" s="12" customFormat="1" ht="10.199999999999999">
      <c r="B351" s="149"/>
      <c r="D351" s="150" t="s">
        <v>177</v>
      </c>
      <c r="E351" s="151" t="s">
        <v>31</v>
      </c>
      <c r="F351" s="152" t="s">
        <v>382</v>
      </c>
      <c r="H351" s="151" t="s">
        <v>31</v>
      </c>
      <c r="I351" s="153"/>
      <c r="L351" s="149"/>
      <c r="M351" s="154"/>
      <c r="T351" s="155"/>
      <c r="AT351" s="151" t="s">
        <v>177</v>
      </c>
      <c r="AU351" s="151" t="s">
        <v>87</v>
      </c>
      <c r="AV351" s="12" t="s">
        <v>39</v>
      </c>
      <c r="AW351" s="12" t="s">
        <v>38</v>
      </c>
      <c r="AX351" s="12" t="s">
        <v>78</v>
      </c>
      <c r="AY351" s="151" t="s">
        <v>165</v>
      </c>
    </row>
    <row r="352" spans="2:51" s="13" customFormat="1" ht="10.199999999999999">
      <c r="B352" s="156"/>
      <c r="D352" s="150" t="s">
        <v>177</v>
      </c>
      <c r="E352" s="157" t="s">
        <v>31</v>
      </c>
      <c r="F352" s="158" t="s">
        <v>383</v>
      </c>
      <c r="H352" s="159">
        <v>112.89</v>
      </c>
      <c r="I352" s="160"/>
      <c r="L352" s="156"/>
      <c r="M352" s="161"/>
      <c r="T352" s="162"/>
      <c r="AT352" s="157" t="s">
        <v>177</v>
      </c>
      <c r="AU352" s="157" t="s">
        <v>87</v>
      </c>
      <c r="AV352" s="13" t="s">
        <v>87</v>
      </c>
      <c r="AW352" s="13" t="s">
        <v>38</v>
      </c>
      <c r="AX352" s="13" t="s">
        <v>78</v>
      </c>
      <c r="AY352" s="157" t="s">
        <v>165</v>
      </c>
    </row>
    <row r="353" spans="2:65" s="12" customFormat="1" ht="10.199999999999999">
      <c r="B353" s="149"/>
      <c r="D353" s="150" t="s">
        <v>177</v>
      </c>
      <c r="E353" s="151" t="s">
        <v>31</v>
      </c>
      <c r="F353" s="152" t="s">
        <v>384</v>
      </c>
      <c r="H353" s="151" t="s">
        <v>31</v>
      </c>
      <c r="I353" s="153"/>
      <c r="L353" s="149"/>
      <c r="M353" s="154"/>
      <c r="T353" s="155"/>
      <c r="AT353" s="151" t="s">
        <v>177</v>
      </c>
      <c r="AU353" s="151" t="s">
        <v>87</v>
      </c>
      <c r="AV353" s="12" t="s">
        <v>39</v>
      </c>
      <c r="AW353" s="12" t="s">
        <v>38</v>
      </c>
      <c r="AX353" s="12" t="s">
        <v>78</v>
      </c>
      <c r="AY353" s="151" t="s">
        <v>165</v>
      </c>
    </row>
    <row r="354" spans="2:65" s="13" customFormat="1" ht="10.199999999999999">
      <c r="B354" s="156"/>
      <c r="D354" s="150" t="s">
        <v>177</v>
      </c>
      <c r="E354" s="157" t="s">
        <v>31</v>
      </c>
      <c r="F354" s="158" t="s">
        <v>385</v>
      </c>
      <c r="H354" s="159">
        <v>43.23</v>
      </c>
      <c r="I354" s="160"/>
      <c r="L354" s="156"/>
      <c r="M354" s="161"/>
      <c r="T354" s="162"/>
      <c r="AT354" s="157" t="s">
        <v>177</v>
      </c>
      <c r="AU354" s="157" t="s">
        <v>87</v>
      </c>
      <c r="AV354" s="13" t="s">
        <v>87</v>
      </c>
      <c r="AW354" s="13" t="s">
        <v>38</v>
      </c>
      <c r="AX354" s="13" t="s">
        <v>78</v>
      </c>
      <c r="AY354" s="157" t="s">
        <v>165</v>
      </c>
    </row>
    <row r="355" spans="2:65" s="15" customFormat="1" ht="10.199999999999999">
      <c r="B355" s="170"/>
      <c r="D355" s="150" t="s">
        <v>177</v>
      </c>
      <c r="E355" s="171" t="s">
        <v>31</v>
      </c>
      <c r="F355" s="172" t="s">
        <v>246</v>
      </c>
      <c r="H355" s="173">
        <v>156.12</v>
      </c>
      <c r="I355" s="174"/>
      <c r="L355" s="170"/>
      <c r="M355" s="175"/>
      <c r="T355" s="176"/>
      <c r="AT355" s="171" t="s">
        <v>177</v>
      </c>
      <c r="AU355" s="171" t="s">
        <v>87</v>
      </c>
      <c r="AV355" s="15" t="s">
        <v>166</v>
      </c>
      <c r="AW355" s="15" t="s">
        <v>38</v>
      </c>
      <c r="AX355" s="15" t="s">
        <v>78</v>
      </c>
      <c r="AY355" s="171" t="s">
        <v>165</v>
      </c>
    </row>
    <row r="356" spans="2:65" s="12" customFormat="1" ht="10.199999999999999">
      <c r="B356" s="149"/>
      <c r="D356" s="150" t="s">
        <v>177</v>
      </c>
      <c r="E356" s="151" t="s">
        <v>31</v>
      </c>
      <c r="F356" s="152" t="s">
        <v>386</v>
      </c>
      <c r="H356" s="151" t="s">
        <v>31</v>
      </c>
      <c r="I356" s="153"/>
      <c r="L356" s="149"/>
      <c r="M356" s="154"/>
      <c r="T356" s="155"/>
      <c r="AT356" s="151" t="s">
        <v>177</v>
      </c>
      <c r="AU356" s="151" t="s">
        <v>87</v>
      </c>
      <c r="AV356" s="12" t="s">
        <v>39</v>
      </c>
      <c r="AW356" s="12" t="s">
        <v>38</v>
      </c>
      <c r="AX356" s="12" t="s">
        <v>78</v>
      </c>
      <c r="AY356" s="151" t="s">
        <v>165</v>
      </c>
    </row>
    <row r="357" spans="2:65" s="12" customFormat="1" ht="10.199999999999999">
      <c r="B357" s="149"/>
      <c r="D357" s="150" t="s">
        <v>177</v>
      </c>
      <c r="E357" s="151" t="s">
        <v>31</v>
      </c>
      <c r="F357" s="152" t="s">
        <v>387</v>
      </c>
      <c r="H357" s="151" t="s">
        <v>31</v>
      </c>
      <c r="I357" s="153"/>
      <c r="L357" s="149"/>
      <c r="M357" s="154"/>
      <c r="T357" s="155"/>
      <c r="AT357" s="151" t="s">
        <v>177</v>
      </c>
      <c r="AU357" s="151" t="s">
        <v>87</v>
      </c>
      <c r="AV357" s="12" t="s">
        <v>39</v>
      </c>
      <c r="AW357" s="12" t="s">
        <v>38</v>
      </c>
      <c r="AX357" s="12" t="s">
        <v>78</v>
      </c>
      <c r="AY357" s="151" t="s">
        <v>165</v>
      </c>
    </row>
    <row r="358" spans="2:65" s="13" customFormat="1" ht="10.199999999999999">
      <c r="B358" s="156"/>
      <c r="D358" s="150" t="s">
        <v>177</v>
      </c>
      <c r="E358" s="157" t="s">
        <v>31</v>
      </c>
      <c r="F358" s="158" t="s">
        <v>388</v>
      </c>
      <c r="H358" s="159">
        <v>11.15</v>
      </c>
      <c r="I358" s="160"/>
      <c r="L358" s="156"/>
      <c r="M358" s="161"/>
      <c r="T358" s="162"/>
      <c r="AT358" s="157" t="s">
        <v>177</v>
      </c>
      <c r="AU358" s="157" t="s">
        <v>87</v>
      </c>
      <c r="AV358" s="13" t="s">
        <v>87</v>
      </c>
      <c r="AW358" s="13" t="s">
        <v>38</v>
      </c>
      <c r="AX358" s="13" t="s">
        <v>78</v>
      </c>
      <c r="AY358" s="157" t="s">
        <v>165</v>
      </c>
    </row>
    <row r="359" spans="2:65" s="12" customFormat="1" ht="10.199999999999999">
      <c r="B359" s="149"/>
      <c r="D359" s="150" t="s">
        <v>177</v>
      </c>
      <c r="E359" s="151" t="s">
        <v>31</v>
      </c>
      <c r="F359" s="152" t="s">
        <v>389</v>
      </c>
      <c r="H359" s="151" t="s">
        <v>31</v>
      </c>
      <c r="I359" s="153"/>
      <c r="L359" s="149"/>
      <c r="M359" s="154"/>
      <c r="T359" s="155"/>
      <c r="AT359" s="151" t="s">
        <v>177</v>
      </c>
      <c r="AU359" s="151" t="s">
        <v>87</v>
      </c>
      <c r="AV359" s="12" t="s">
        <v>39</v>
      </c>
      <c r="AW359" s="12" t="s">
        <v>38</v>
      </c>
      <c r="AX359" s="12" t="s">
        <v>78</v>
      </c>
      <c r="AY359" s="151" t="s">
        <v>165</v>
      </c>
    </row>
    <row r="360" spans="2:65" s="13" customFormat="1" ht="20.399999999999999">
      <c r="B360" s="156"/>
      <c r="D360" s="150" t="s">
        <v>177</v>
      </c>
      <c r="E360" s="157" t="s">
        <v>31</v>
      </c>
      <c r="F360" s="158" t="s">
        <v>390</v>
      </c>
      <c r="H360" s="159">
        <v>12.664999999999999</v>
      </c>
      <c r="I360" s="160"/>
      <c r="L360" s="156"/>
      <c r="M360" s="161"/>
      <c r="T360" s="162"/>
      <c r="AT360" s="157" t="s">
        <v>177</v>
      </c>
      <c r="AU360" s="157" t="s">
        <v>87</v>
      </c>
      <c r="AV360" s="13" t="s">
        <v>87</v>
      </c>
      <c r="AW360" s="13" t="s">
        <v>38</v>
      </c>
      <c r="AX360" s="13" t="s">
        <v>78</v>
      </c>
      <c r="AY360" s="157" t="s">
        <v>165</v>
      </c>
    </row>
    <row r="361" spans="2:65" s="15" customFormat="1" ht="10.199999999999999">
      <c r="B361" s="170"/>
      <c r="D361" s="150" t="s">
        <v>177</v>
      </c>
      <c r="E361" s="171" t="s">
        <v>31</v>
      </c>
      <c r="F361" s="172" t="s">
        <v>246</v>
      </c>
      <c r="H361" s="173">
        <v>23.815000000000001</v>
      </c>
      <c r="I361" s="174"/>
      <c r="L361" s="170"/>
      <c r="M361" s="175"/>
      <c r="T361" s="176"/>
      <c r="AT361" s="171" t="s">
        <v>177</v>
      </c>
      <c r="AU361" s="171" t="s">
        <v>87</v>
      </c>
      <c r="AV361" s="15" t="s">
        <v>166</v>
      </c>
      <c r="AW361" s="15" t="s">
        <v>38</v>
      </c>
      <c r="AX361" s="15" t="s">
        <v>78</v>
      </c>
      <c r="AY361" s="171" t="s">
        <v>165</v>
      </c>
    </row>
    <row r="362" spans="2:65" s="14" customFormat="1" ht="10.199999999999999">
      <c r="B362" s="163"/>
      <c r="D362" s="150" t="s">
        <v>177</v>
      </c>
      <c r="E362" s="164" t="s">
        <v>31</v>
      </c>
      <c r="F362" s="165" t="s">
        <v>180</v>
      </c>
      <c r="H362" s="166">
        <v>333.745</v>
      </c>
      <c r="I362" s="167"/>
      <c r="L362" s="163"/>
      <c r="M362" s="168"/>
      <c r="T362" s="169"/>
      <c r="AT362" s="164" t="s">
        <v>177</v>
      </c>
      <c r="AU362" s="164" t="s">
        <v>87</v>
      </c>
      <c r="AV362" s="14" t="s">
        <v>173</v>
      </c>
      <c r="AW362" s="14" t="s">
        <v>38</v>
      </c>
      <c r="AX362" s="14" t="s">
        <v>39</v>
      </c>
      <c r="AY362" s="164" t="s">
        <v>165</v>
      </c>
    </row>
    <row r="363" spans="2:65" s="1" customFormat="1" ht="33" customHeight="1">
      <c r="B363" s="35"/>
      <c r="C363" s="132" t="s">
        <v>391</v>
      </c>
      <c r="D363" s="132" t="s">
        <v>168</v>
      </c>
      <c r="E363" s="133" t="s">
        <v>392</v>
      </c>
      <c r="F363" s="134" t="s">
        <v>393</v>
      </c>
      <c r="G363" s="135" t="s">
        <v>183</v>
      </c>
      <c r="H363" s="136">
        <v>82.28</v>
      </c>
      <c r="I363" s="137"/>
      <c r="J363" s="138">
        <f>ROUND(I363*H363,2)</f>
        <v>0</v>
      </c>
      <c r="K363" s="134" t="s">
        <v>172</v>
      </c>
      <c r="L363" s="35"/>
      <c r="M363" s="139" t="s">
        <v>31</v>
      </c>
      <c r="N363" s="140" t="s">
        <v>49</v>
      </c>
      <c r="P363" s="141">
        <f>O363*H363</f>
        <v>0</v>
      </c>
      <c r="Q363" s="141">
        <v>5.0000000000000001E-3</v>
      </c>
      <c r="R363" s="141">
        <f>Q363*H363</f>
        <v>0.41139999999999999</v>
      </c>
      <c r="S363" s="141">
        <v>0</v>
      </c>
      <c r="T363" s="142">
        <f>S363*H363</f>
        <v>0</v>
      </c>
      <c r="AR363" s="143" t="s">
        <v>173</v>
      </c>
      <c r="AT363" s="143" t="s">
        <v>168</v>
      </c>
      <c r="AU363" s="143" t="s">
        <v>87</v>
      </c>
      <c r="AY363" s="19" t="s">
        <v>165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9" t="s">
        <v>39</v>
      </c>
      <c r="BK363" s="144">
        <f>ROUND(I363*H363,2)</f>
        <v>0</v>
      </c>
      <c r="BL363" s="19" t="s">
        <v>173</v>
      </c>
      <c r="BM363" s="143" t="s">
        <v>394</v>
      </c>
    </row>
    <row r="364" spans="2:65" s="1" customFormat="1" ht="10.199999999999999" hidden="1">
      <c r="B364" s="35"/>
      <c r="D364" s="145" t="s">
        <v>175</v>
      </c>
      <c r="F364" s="146" t="s">
        <v>395</v>
      </c>
      <c r="I364" s="147"/>
      <c r="L364" s="35"/>
      <c r="M364" s="148"/>
      <c r="T364" s="56"/>
      <c r="AT364" s="19" t="s">
        <v>175</v>
      </c>
      <c r="AU364" s="19" t="s">
        <v>87</v>
      </c>
    </row>
    <row r="365" spans="2:65" s="12" customFormat="1" ht="10.199999999999999">
      <c r="B365" s="149"/>
      <c r="D365" s="150" t="s">
        <v>177</v>
      </c>
      <c r="E365" s="151" t="s">
        <v>31</v>
      </c>
      <c r="F365" s="152" t="s">
        <v>374</v>
      </c>
      <c r="H365" s="151" t="s">
        <v>31</v>
      </c>
      <c r="I365" s="153"/>
      <c r="L365" s="149"/>
      <c r="M365" s="154"/>
      <c r="T365" s="155"/>
      <c r="AT365" s="151" t="s">
        <v>177</v>
      </c>
      <c r="AU365" s="151" t="s">
        <v>87</v>
      </c>
      <c r="AV365" s="12" t="s">
        <v>39</v>
      </c>
      <c r="AW365" s="12" t="s">
        <v>38</v>
      </c>
      <c r="AX365" s="12" t="s">
        <v>78</v>
      </c>
      <c r="AY365" s="151" t="s">
        <v>165</v>
      </c>
    </row>
    <row r="366" spans="2:65" s="12" customFormat="1" ht="10.199999999999999">
      <c r="B366" s="149"/>
      <c r="D366" s="150" t="s">
        <v>177</v>
      </c>
      <c r="E366" s="151" t="s">
        <v>31</v>
      </c>
      <c r="F366" s="152" t="s">
        <v>371</v>
      </c>
      <c r="H366" s="151" t="s">
        <v>31</v>
      </c>
      <c r="I366" s="153"/>
      <c r="L366" s="149"/>
      <c r="M366" s="154"/>
      <c r="T366" s="155"/>
      <c r="AT366" s="151" t="s">
        <v>177</v>
      </c>
      <c r="AU366" s="151" t="s">
        <v>87</v>
      </c>
      <c r="AV366" s="12" t="s">
        <v>39</v>
      </c>
      <c r="AW366" s="12" t="s">
        <v>38</v>
      </c>
      <c r="AX366" s="12" t="s">
        <v>78</v>
      </c>
      <c r="AY366" s="151" t="s">
        <v>165</v>
      </c>
    </row>
    <row r="367" spans="2:65" s="12" customFormat="1" ht="20.399999999999999">
      <c r="B367" s="149"/>
      <c r="D367" s="150" t="s">
        <v>177</v>
      </c>
      <c r="E367" s="151" t="s">
        <v>31</v>
      </c>
      <c r="F367" s="152" t="s">
        <v>375</v>
      </c>
      <c r="H367" s="151" t="s">
        <v>31</v>
      </c>
      <c r="I367" s="153"/>
      <c r="L367" s="149"/>
      <c r="M367" s="154"/>
      <c r="T367" s="155"/>
      <c r="AT367" s="151" t="s">
        <v>177</v>
      </c>
      <c r="AU367" s="151" t="s">
        <v>87</v>
      </c>
      <c r="AV367" s="12" t="s">
        <v>39</v>
      </c>
      <c r="AW367" s="12" t="s">
        <v>38</v>
      </c>
      <c r="AX367" s="12" t="s">
        <v>78</v>
      </c>
      <c r="AY367" s="151" t="s">
        <v>165</v>
      </c>
    </row>
    <row r="368" spans="2:65" s="13" customFormat="1" ht="10.199999999999999">
      <c r="B368" s="156"/>
      <c r="D368" s="150" t="s">
        <v>177</v>
      </c>
      <c r="E368" s="157" t="s">
        <v>31</v>
      </c>
      <c r="F368" s="158" t="s">
        <v>376</v>
      </c>
      <c r="H368" s="159">
        <v>62.81</v>
      </c>
      <c r="I368" s="160"/>
      <c r="L368" s="156"/>
      <c r="M368" s="161"/>
      <c r="T368" s="162"/>
      <c r="AT368" s="157" t="s">
        <v>177</v>
      </c>
      <c r="AU368" s="157" t="s">
        <v>87</v>
      </c>
      <c r="AV368" s="13" t="s">
        <v>87</v>
      </c>
      <c r="AW368" s="13" t="s">
        <v>38</v>
      </c>
      <c r="AX368" s="13" t="s">
        <v>78</v>
      </c>
      <c r="AY368" s="157" t="s">
        <v>165</v>
      </c>
    </row>
    <row r="369" spans="2:65" s="12" customFormat="1" ht="10.199999999999999">
      <c r="B369" s="149"/>
      <c r="D369" s="150" t="s">
        <v>177</v>
      </c>
      <c r="E369" s="151" t="s">
        <v>31</v>
      </c>
      <c r="F369" s="152" t="s">
        <v>374</v>
      </c>
      <c r="H369" s="151" t="s">
        <v>31</v>
      </c>
      <c r="I369" s="153"/>
      <c r="L369" s="149"/>
      <c r="M369" s="154"/>
      <c r="T369" s="155"/>
      <c r="AT369" s="151" t="s">
        <v>177</v>
      </c>
      <c r="AU369" s="151" t="s">
        <v>87</v>
      </c>
      <c r="AV369" s="12" t="s">
        <v>39</v>
      </c>
      <c r="AW369" s="12" t="s">
        <v>38</v>
      </c>
      <c r="AX369" s="12" t="s">
        <v>78</v>
      </c>
      <c r="AY369" s="151" t="s">
        <v>165</v>
      </c>
    </row>
    <row r="370" spans="2:65" s="12" customFormat="1" ht="10.199999999999999">
      <c r="B370" s="149"/>
      <c r="D370" s="150" t="s">
        <v>177</v>
      </c>
      <c r="E370" s="151" t="s">
        <v>31</v>
      </c>
      <c r="F370" s="152" t="s">
        <v>377</v>
      </c>
      <c r="H370" s="151" t="s">
        <v>31</v>
      </c>
      <c r="I370" s="153"/>
      <c r="L370" s="149"/>
      <c r="M370" s="154"/>
      <c r="T370" s="155"/>
      <c r="AT370" s="151" t="s">
        <v>177</v>
      </c>
      <c r="AU370" s="151" t="s">
        <v>87</v>
      </c>
      <c r="AV370" s="12" t="s">
        <v>39</v>
      </c>
      <c r="AW370" s="12" t="s">
        <v>38</v>
      </c>
      <c r="AX370" s="12" t="s">
        <v>78</v>
      </c>
      <c r="AY370" s="151" t="s">
        <v>165</v>
      </c>
    </row>
    <row r="371" spans="2:65" s="13" customFormat="1" ht="10.199999999999999">
      <c r="B371" s="156"/>
      <c r="D371" s="150" t="s">
        <v>177</v>
      </c>
      <c r="E371" s="157" t="s">
        <v>31</v>
      </c>
      <c r="F371" s="158" t="s">
        <v>378</v>
      </c>
      <c r="H371" s="159">
        <v>19.47</v>
      </c>
      <c r="I371" s="160"/>
      <c r="L371" s="156"/>
      <c r="M371" s="161"/>
      <c r="T371" s="162"/>
      <c r="AT371" s="157" t="s">
        <v>177</v>
      </c>
      <c r="AU371" s="157" t="s">
        <v>87</v>
      </c>
      <c r="AV371" s="13" t="s">
        <v>87</v>
      </c>
      <c r="AW371" s="13" t="s">
        <v>38</v>
      </c>
      <c r="AX371" s="13" t="s">
        <v>78</v>
      </c>
      <c r="AY371" s="157" t="s">
        <v>165</v>
      </c>
    </row>
    <row r="372" spans="2:65" s="14" customFormat="1" ht="10.199999999999999">
      <c r="B372" s="163"/>
      <c r="D372" s="150" t="s">
        <v>177</v>
      </c>
      <c r="E372" s="164" t="s">
        <v>31</v>
      </c>
      <c r="F372" s="165" t="s">
        <v>180</v>
      </c>
      <c r="H372" s="166">
        <v>82.28</v>
      </c>
      <c r="I372" s="167"/>
      <c r="L372" s="163"/>
      <c r="M372" s="168"/>
      <c r="T372" s="169"/>
      <c r="AT372" s="164" t="s">
        <v>177</v>
      </c>
      <c r="AU372" s="164" t="s">
        <v>87</v>
      </c>
      <c r="AV372" s="14" t="s">
        <v>173</v>
      </c>
      <c r="AW372" s="14" t="s">
        <v>38</v>
      </c>
      <c r="AX372" s="14" t="s">
        <v>39</v>
      </c>
      <c r="AY372" s="164" t="s">
        <v>165</v>
      </c>
    </row>
    <row r="373" spans="2:65" s="1" customFormat="1" ht="24.15" customHeight="1">
      <c r="B373" s="35"/>
      <c r="C373" s="132" t="s">
        <v>396</v>
      </c>
      <c r="D373" s="132" t="s">
        <v>168</v>
      </c>
      <c r="E373" s="133" t="s">
        <v>397</v>
      </c>
      <c r="F373" s="134" t="s">
        <v>398</v>
      </c>
      <c r="G373" s="135" t="s">
        <v>183</v>
      </c>
      <c r="H373" s="136">
        <v>209.38499999999999</v>
      </c>
      <c r="I373" s="137"/>
      <c r="J373" s="138">
        <f>ROUND(I373*H373,2)</f>
        <v>0</v>
      </c>
      <c r="K373" s="134" t="s">
        <v>172</v>
      </c>
      <c r="L373" s="35"/>
      <c r="M373" s="139" t="s">
        <v>31</v>
      </c>
      <c r="N373" s="140" t="s">
        <v>49</v>
      </c>
      <c r="P373" s="141">
        <f>O373*H373</f>
        <v>0</v>
      </c>
      <c r="Q373" s="141">
        <v>0</v>
      </c>
      <c r="R373" s="141">
        <f>Q373*H373</f>
        <v>0</v>
      </c>
      <c r="S373" s="141">
        <v>0</v>
      </c>
      <c r="T373" s="142">
        <f>S373*H373</f>
        <v>0</v>
      </c>
      <c r="AR373" s="143" t="s">
        <v>173</v>
      </c>
      <c r="AT373" s="143" t="s">
        <v>168</v>
      </c>
      <c r="AU373" s="143" t="s">
        <v>87</v>
      </c>
      <c r="AY373" s="19" t="s">
        <v>165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9" t="s">
        <v>39</v>
      </c>
      <c r="BK373" s="144">
        <f>ROUND(I373*H373,2)</f>
        <v>0</v>
      </c>
      <c r="BL373" s="19" t="s">
        <v>173</v>
      </c>
      <c r="BM373" s="143" t="s">
        <v>399</v>
      </c>
    </row>
    <row r="374" spans="2:65" s="1" customFormat="1" ht="10.199999999999999" hidden="1">
      <c r="B374" s="35"/>
      <c r="D374" s="145" t="s">
        <v>175</v>
      </c>
      <c r="F374" s="146" t="s">
        <v>400</v>
      </c>
      <c r="I374" s="147"/>
      <c r="L374" s="35"/>
      <c r="M374" s="148"/>
      <c r="T374" s="56"/>
      <c r="AT374" s="19" t="s">
        <v>175</v>
      </c>
      <c r="AU374" s="19" t="s">
        <v>87</v>
      </c>
    </row>
    <row r="375" spans="2:65" s="12" customFormat="1" ht="10.199999999999999">
      <c r="B375" s="149"/>
      <c r="D375" s="150" t="s">
        <v>177</v>
      </c>
      <c r="E375" s="151" t="s">
        <v>31</v>
      </c>
      <c r="F375" s="152" t="s">
        <v>401</v>
      </c>
      <c r="H375" s="151" t="s">
        <v>31</v>
      </c>
      <c r="I375" s="153"/>
      <c r="L375" s="149"/>
      <c r="M375" s="154"/>
      <c r="T375" s="155"/>
      <c r="AT375" s="151" t="s">
        <v>177</v>
      </c>
      <c r="AU375" s="151" t="s">
        <v>87</v>
      </c>
      <c r="AV375" s="12" t="s">
        <v>39</v>
      </c>
      <c r="AW375" s="12" t="s">
        <v>38</v>
      </c>
      <c r="AX375" s="12" t="s">
        <v>78</v>
      </c>
      <c r="AY375" s="151" t="s">
        <v>165</v>
      </c>
    </row>
    <row r="376" spans="2:65" s="13" customFormat="1" ht="10.199999999999999">
      <c r="B376" s="156"/>
      <c r="D376" s="150" t="s">
        <v>177</v>
      </c>
      <c r="E376" s="157" t="s">
        <v>31</v>
      </c>
      <c r="F376" s="158" t="s">
        <v>402</v>
      </c>
      <c r="H376" s="159">
        <v>209.38499999999999</v>
      </c>
      <c r="I376" s="160"/>
      <c r="L376" s="156"/>
      <c r="M376" s="161"/>
      <c r="T376" s="162"/>
      <c r="AT376" s="157" t="s">
        <v>177</v>
      </c>
      <c r="AU376" s="157" t="s">
        <v>87</v>
      </c>
      <c r="AV376" s="13" t="s">
        <v>87</v>
      </c>
      <c r="AW376" s="13" t="s">
        <v>38</v>
      </c>
      <c r="AX376" s="13" t="s">
        <v>78</v>
      </c>
      <c r="AY376" s="157" t="s">
        <v>165</v>
      </c>
    </row>
    <row r="377" spans="2:65" s="14" customFormat="1" ht="10.199999999999999">
      <c r="B377" s="163"/>
      <c r="D377" s="150" t="s">
        <v>177</v>
      </c>
      <c r="E377" s="164" t="s">
        <v>31</v>
      </c>
      <c r="F377" s="165" t="s">
        <v>180</v>
      </c>
      <c r="H377" s="166">
        <v>209.38499999999999</v>
      </c>
      <c r="I377" s="167"/>
      <c r="L377" s="163"/>
      <c r="M377" s="168"/>
      <c r="T377" s="169"/>
      <c r="AT377" s="164" t="s">
        <v>177</v>
      </c>
      <c r="AU377" s="164" t="s">
        <v>87</v>
      </c>
      <c r="AV377" s="14" t="s">
        <v>173</v>
      </c>
      <c r="AW377" s="14" t="s">
        <v>38</v>
      </c>
      <c r="AX377" s="14" t="s">
        <v>39</v>
      </c>
      <c r="AY377" s="164" t="s">
        <v>165</v>
      </c>
    </row>
    <row r="378" spans="2:65" s="1" customFormat="1" ht="78" customHeight="1">
      <c r="B378" s="35"/>
      <c r="C378" s="132" t="s">
        <v>403</v>
      </c>
      <c r="D378" s="132" t="s">
        <v>168</v>
      </c>
      <c r="E378" s="133" t="s">
        <v>404</v>
      </c>
      <c r="F378" s="134" t="s">
        <v>405</v>
      </c>
      <c r="G378" s="135" t="s">
        <v>183</v>
      </c>
      <c r="H378" s="136">
        <v>27.03</v>
      </c>
      <c r="I378" s="137"/>
      <c r="J378" s="138">
        <f>ROUND(I378*H378,2)</f>
        <v>0</v>
      </c>
      <c r="K378" s="134" t="s">
        <v>172</v>
      </c>
      <c r="L378" s="35"/>
      <c r="M378" s="139" t="s">
        <v>31</v>
      </c>
      <c r="N378" s="140" t="s">
        <v>49</v>
      </c>
      <c r="P378" s="141">
        <f>O378*H378</f>
        <v>0</v>
      </c>
      <c r="Q378" s="141">
        <v>1.0999999999999999E-2</v>
      </c>
      <c r="R378" s="141">
        <f>Q378*H378</f>
        <v>0.29732999999999998</v>
      </c>
      <c r="S378" s="141">
        <v>0</v>
      </c>
      <c r="T378" s="142">
        <f>S378*H378</f>
        <v>0</v>
      </c>
      <c r="AR378" s="143" t="s">
        <v>173</v>
      </c>
      <c r="AT378" s="143" t="s">
        <v>168</v>
      </c>
      <c r="AU378" s="143" t="s">
        <v>87</v>
      </c>
      <c r="AY378" s="19" t="s">
        <v>165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9" t="s">
        <v>39</v>
      </c>
      <c r="BK378" s="144">
        <f>ROUND(I378*H378,2)</f>
        <v>0</v>
      </c>
      <c r="BL378" s="19" t="s">
        <v>173</v>
      </c>
      <c r="BM378" s="143" t="s">
        <v>406</v>
      </c>
    </row>
    <row r="379" spans="2:65" s="1" customFormat="1" ht="10.199999999999999" hidden="1">
      <c r="B379" s="35"/>
      <c r="D379" s="145" t="s">
        <v>175</v>
      </c>
      <c r="F379" s="146" t="s">
        <v>407</v>
      </c>
      <c r="I379" s="147"/>
      <c r="L379" s="35"/>
      <c r="M379" s="148"/>
      <c r="T379" s="56"/>
      <c r="AT379" s="19" t="s">
        <v>175</v>
      </c>
      <c r="AU379" s="19" t="s">
        <v>87</v>
      </c>
    </row>
    <row r="380" spans="2:65" s="12" customFormat="1" ht="10.199999999999999">
      <c r="B380" s="149"/>
      <c r="D380" s="150" t="s">
        <v>177</v>
      </c>
      <c r="E380" s="151" t="s">
        <v>31</v>
      </c>
      <c r="F380" s="152" t="s">
        <v>379</v>
      </c>
      <c r="H380" s="151" t="s">
        <v>31</v>
      </c>
      <c r="I380" s="153"/>
      <c r="L380" s="149"/>
      <c r="M380" s="154"/>
      <c r="T380" s="155"/>
      <c r="AT380" s="151" t="s">
        <v>177</v>
      </c>
      <c r="AU380" s="151" t="s">
        <v>87</v>
      </c>
      <c r="AV380" s="12" t="s">
        <v>39</v>
      </c>
      <c r="AW380" s="12" t="s">
        <v>38</v>
      </c>
      <c r="AX380" s="12" t="s">
        <v>78</v>
      </c>
      <c r="AY380" s="151" t="s">
        <v>165</v>
      </c>
    </row>
    <row r="381" spans="2:65" s="12" customFormat="1" ht="10.199999999999999">
      <c r="B381" s="149"/>
      <c r="D381" s="150" t="s">
        <v>177</v>
      </c>
      <c r="E381" s="151" t="s">
        <v>31</v>
      </c>
      <c r="F381" s="152" t="s">
        <v>380</v>
      </c>
      <c r="H381" s="151" t="s">
        <v>31</v>
      </c>
      <c r="I381" s="153"/>
      <c r="L381" s="149"/>
      <c r="M381" s="154"/>
      <c r="T381" s="155"/>
      <c r="AT381" s="151" t="s">
        <v>177</v>
      </c>
      <c r="AU381" s="151" t="s">
        <v>87</v>
      </c>
      <c r="AV381" s="12" t="s">
        <v>39</v>
      </c>
      <c r="AW381" s="12" t="s">
        <v>38</v>
      </c>
      <c r="AX381" s="12" t="s">
        <v>78</v>
      </c>
      <c r="AY381" s="151" t="s">
        <v>165</v>
      </c>
    </row>
    <row r="382" spans="2:65" s="13" customFormat="1" ht="10.199999999999999">
      <c r="B382" s="156"/>
      <c r="D382" s="150" t="s">
        <v>177</v>
      </c>
      <c r="E382" s="157" t="s">
        <v>31</v>
      </c>
      <c r="F382" s="158" t="s">
        <v>381</v>
      </c>
      <c r="H382" s="159">
        <v>27.03</v>
      </c>
      <c r="I382" s="160"/>
      <c r="L382" s="156"/>
      <c r="M382" s="161"/>
      <c r="T382" s="162"/>
      <c r="AT382" s="157" t="s">
        <v>177</v>
      </c>
      <c r="AU382" s="157" t="s">
        <v>87</v>
      </c>
      <c r="AV382" s="13" t="s">
        <v>87</v>
      </c>
      <c r="AW382" s="13" t="s">
        <v>38</v>
      </c>
      <c r="AX382" s="13" t="s">
        <v>78</v>
      </c>
      <c r="AY382" s="157" t="s">
        <v>165</v>
      </c>
    </row>
    <row r="383" spans="2:65" s="14" customFormat="1" ht="10.199999999999999">
      <c r="B383" s="163"/>
      <c r="D383" s="150" t="s">
        <v>177</v>
      </c>
      <c r="E383" s="164" t="s">
        <v>31</v>
      </c>
      <c r="F383" s="165" t="s">
        <v>180</v>
      </c>
      <c r="H383" s="166">
        <v>27.03</v>
      </c>
      <c r="I383" s="167"/>
      <c r="L383" s="163"/>
      <c r="M383" s="168"/>
      <c r="T383" s="169"/>
      <c r="AT383" s="164" t="s">
        <v>177</v>
      </c>
      <c r="AU383" s="164" t="s">
        <v>87</v>
      </c>
      <c r="AV383" s="14" t="s">
        <v>173</v>
      </c>
      <c r="AW383" s="14" t="s">
        <v>38</v>
      </c>
      <c r="AX383" s="14" t="s">
        <v>39</v>
      </c>
      <c r="AY383" s="164" t="s">
        <v>165</v>
      </c>
    </row>
    <row r="384" spans="2:65" s="1" customFormat="1" ht="24.15" customHeight="1">
      <c r="B384" s="35"/>
      <c r="C384" s="177" t="s">
        <v>408</v>
      </c>
      <c r="D384" s="177" t="s">
        <v>409</v>
      </c>
      <c r="E384" s="178" t="s">
        <v>410</v>
      </c>
      <c r="F384" s="179" t="s">
        <v>411</v>
      </c>
      <c r="G384" s="180" t="s">
        <v>183</v>
      </c>
      <c r="H384" s="181">
        <v>28.382000000000001</v>
      </c>
      <c r="I384" s="182"/>
      <c r="J384" s="183">
        <f>ROUND(I384*H384,2)</f>
        <v>0</v>
      </c>
      <c r="K384" s="179" t="s">
        <v>172</v>
      </c>
      <c r="L384" s="184"/>
      <c r="M384" s="185" t="s">
        <v>31</v>
      </c>
      <c r="N384" s="186" t="s">
        <v>49</v>
      </c>
      <c r="P384" s="141">
        <f>O384*H384</f>
        <v>0</v>
      </c>
      <c r="Q384" s="141">
        <v>4.7999999999999996E-3</v>
      </c>
      <c r="R384" s="141">
        <f>Q384*H384</f>
        <v>0.13623359999999998</v>
      </c>
      <c r="S384" s="141">
        <v>0</v>
      </c>
      <c r="T384" s="142">
        <f>S384*H384</f>
        <v>0</v>
      </c>
      <c r="AR384" s="143" t="s">
        <v>221</v>
      </c>
      <c r="AT384" s="143" t="s">
        <v>409</v>
      </c>
      <c r="AU384" s="143" t="s">
        <v>87</v>
      </c>
      <c r="AY384" s="19" t="s">
        <v>165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9" t="s">
        <v>39</v>
      </c>
      <c r="BK384" s="144">
        <f>ROUND(I384*H384,2)</f>
        <v>0</v>
      </c>
      <c r="BL384" s="19" t="s">
        <v>173</v>
      </c>
      <c r="BM384" s="143" t="s">
        <v>412</v>
      </c>
    </row>
    <row r="385" spans="2:65" s="13" customFormat="1" ht="10.199999999999999">
      <c r="B385" s="156"/>
      <c r="D385" s="150" t="s">
        <v>177</v>
      </c>
      <c r="E385" s="157" t="s">
        <v>31</v>
      </c>
      <c r="F385" s="158" t="s">
        <v>413</v>
      </c>
      <c r="H385" s="159">
        <v>28.382000000000001</v>
      </c>
      <c r="I385" s="160"/>
      <c r="L385" s="156"/>
      <c r="M385" s="161"/>
      <c r="T385" s="162"/>
      <c r="AT385" s="157" t="s">
        <v>177</v>
      </c>
      <c r="AU385" s="157" t="s">
        <v>87</v>
      </c>
      <c r="AV385" s="13" t="s">
        <v>87</v>
      </c>
      <c r="AW385" s="13" t="s">
        <v>38</v>
      </c>
      <c r="AX385" s="13" t="s">
        <v>39</v>
      </c>
      <c r="AY385" s="157" t="s">
        <v>165</v>
      </c>
    </row>
    <row r="386" spans="2:65" s="1" customFormat="1" ht="78" customHeight="1">
      <c r="B386" s="35"/>
      <c r="C386" s="132" t="s">
        <v>414</v>
      </c>
      <c r="D386" s="132" t="s">
        <v>168</v>
      </c>
      <c r="E386" s="133" t="s">
        <v>415</v>
      </c>
      <c r="F386" s="134" t="s">
        <v>416</v>
      </c>
      <c r="G386" s="135" t="s">
        <v>183</v>
      </c>
      <c r="H386" s="136">
        <v>182.35499999999999</v>
      </c>
      <c r="I386" s="137"/>
      <c r="J386" s="138">
        <f>ROUND(I386*H386,2)</f>
        <v>0</v>
      </c>
      <c r="K386" s="134" t="s">
        <v>172</v>
      </c>
      <c r="L386" s="35"/>
      <c r="M386" s="139" t="s">
        <v>31</v>
      </c>
      <c r="N386" s="140" t="s">
        <v>49</v>
      </c>
      <c r="P386" s="141">
        <f>O386*H386</f>
        <v>0</v>
      </c>
      <c r="Q386" s="141">
        <v>1.0999999999999999E-2</v>
      </c>
      <c r="R386" s="141">
        <f>Q386*H386</f>
        <v>2.0059049999999998</v>
      </c>
      <c r="S386" s="141">
        <v>0</v>
      </c>
      <c r="T386" s="142">
        <f>S386*H386</f>
        <v>0</v>
      </c>
      <c r="AR386" s="143" t="s">
        <v>173</v>
      </c>
      <c r="AT386" s="143" t="s">
        <v>168</v>
      </c>
      <c r="AU386" s="143" t="s">
        <v>87</v>
      </c>
      <c r="AY386" s="19" t="s">
        <v>165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9" t="s">
        <v>39</v>
      </c>
      <c r="BK386" s="144">
        <f>ROUND(I386*H386,2)</f>
        <v>0</v>
      </c>
      <c r="BL386" s="19" t="s">
        <v>173</v>
      </c>
      <c r="BM386" s="143" t="s">
        <v>417</v>
      </c>
    </row>
    <row r="387" spans="2:65" s="1" customFormat="1" ht="10.199999999999999" hidden="1">
      <c r="B387" s="35"/>
      <c r="D387" s="145" t="s">
        <v>175</v>
      </c>
      <c r="F387" s="146" t="s">
        <v>418</v>
      </c>
      <c r="I387" s="147"/>
      <c r="L387" s="35"/>
      <c r="M387" s="148"/>
      <c r="T387" s="56"/>
      <c r="AT387" s="19" t="s">
        <v>175</v>
      </c>
      <c r="AU387" s="19" t="s">
        <v>87</v>
      </c>
    </row>
    <row r="388" spans="2:65" s="12" customFormat="1" ht="10.199999999999999">
      <c r="B388" s="149"/>
      <c r="D388" s="150" t="s">
        <v>177</v>
      </c>
      <c r="E388" s="151" t="s">
        <v>31</v>
      </c>
      <c r="F388" s="152" t="s">
        <v>382</v>
      </c>
      <c r="H388" s="151" t="s">
        <v>31</v>
      </c>
      <c r="I388" s="153"/>
      <c r="L388" s="149"/>
      <c r="M388" s="154"/>
      <c r="T388" s="155"/>
      <c r="AT388" s="151" t="s">
        <v>177</v>
      </c>
      <c r="AU388" s="151" t="s">
        <v>87</v>
      </c>
      <c r="AV388" s="12" t="s">
        <v>39</v>
      </c>
      <c r="AW388" s="12" t="s">
        <v>38</v>
      </c>
      <c r="AX388" s="12" t="s">
        <v>78</v>
      </c>
      <c r="AY388" s="151" t="s">
        <v>165</v>
      </c>
    </row>
    <row r="389" spans="2:65" s="13" customFormat="1" ht="10.199999999999999">
      <c r="B389" s="156"/>
      <c r="D389" s="150" t="s">
        <v>177</v>
      </c>
      <c r="E389" s="157" t="s">
        <v>31</v>
      </c>
      <c r="F389" s="158" t="s">
        <v>419</v>
      </c>
      <c r="H389" s="159">
        <v>114.58499999999999</v>
      </c>
      <c r="I389" s="160"/>
      <c r="L389" s="156"/>
      <c r="M389" s="161"/>
      <c r="T389" s="162"/>
      <c r="AT389" s="157" t="s">
        <v>177</v>
      </c>
      <c r="AU389" s="157" t="s">
        <v>87</v>
      </c>
      <c r="AV389" s="13" t="s">
        <v>87</v>
      </c>
      <c r="AW389" s="13" t="s">
        <v>38</v>
      </c>
      <c r="AX389" s="13" t="s">
        <v>78</v>
      </c>
      <c r="AY389" s="157" t="s">
        <v>165</v>
      </c>
    </row>
    <row r="390" spans="2:65" s="12" customFormat="1" ht="10.199999999999999">
      <c r="B390" s="149"/>
      <c r="D390" s="150" t="s">
        <v>177</v>
      </c>
      <c r="E390" s="151" t="s">
        <v>31</v>
      </c>
      <c r="F390" s="152" t="s">
        <v>384</v>
      </c>
      <c r="H390" s="151" t="s">
        <v>31</v>
      </c>
      <c r="I390" s="153"/>
      <c r="L390" s="149"/>
      <c r="M390" s="154"/>
      <c r="T390" s="155"/>
      <c r="AT390" s="151" t="s">
        <v>177</v>
      </c>
      <c r="AU390" s="151" t="s">
        <v>87</v>
      </c>
      <c r="AV390" s="12" t="s">
        <v>39</v>
      </c>
      <c r="AW390" s="12" t="s">
        <v>38</v>
      </c>
      <c r="AX390" s="12" t="s">
        <v>78</v>
      </c>
      <c r="AY390" s="151" t="s">
        <v>165</v>
      </c>
    </row>
    <row r="391" spans="2:65" s="13" customFormat="1" ht="10.199999999999999">
      <c r="B391" s="156"/>
      <c r="D391" s="150" t="s">
        <v>177</v>
      </c>
      <c r="E391" s="157" t="s">
        <v>31</v>
      </c>
      <c r="F391" s="158" t="s">
        <v>385</v>
      </c>
      <c r="H391" s="159">
        <v>43.23</v>
      </c>
      <c r="I391" s="160"/>
      <c r="L391" s="156"/>
      <c r="M391" s="161"/>
      <c r="T391" s="162"/>
      <c r="AT391" s="157" t="s">
        <v>177</v>
      </c>
      <c r="AU391" s="157" t="s">
        <v>87</v>
      </c>
      <c r="AV391" s="13" t="s">
        <v>87</v>
      </c>
      <c r="AW391" s="13" t="s">
        <v>38</v>
      </c>
      <c r="AX391" s="13" t="s">
        <v>78</v>
      </c>
      <c r="AY391" s="157" t="s">
        <v>165</v>
      </c>
    </row>
    <row r="392" spans="2:65" s="15" customFormat="1" ht="10.199999999999999">
      <c r="B392" s="170"/>
      <c r="D392" s="150" t="s">
        <v>177</v>
      </c>
      <c r="E392" s="171" t="s">
        <v>31</v>
      </c>
      <c r="F392" s="172" t="s">
        <v>246</v>
      </c>
      <c r="H392" s="173">
        <v>157.815</v>
      </c>
      <c r="I392" s="174"/>
      <c r="L392" s="170"/>
      <c r="M392" s="175"/>
      <c r="T392" s="176"/>
      <c r="AT392" s="171" t="s">
        <v>177</v>
      </c>
      <c r="AU392" s="171" t="s">
        <v>87</v>
      </c>
      <c r="AV392" s="15" t="s">
        <v>166</v>
      </c>
      <c r="AW392" s="15" t="s">
        <v>38</v>
      </c>
      <c r="AX392" s="15" t="s">
        <v>78</v>
      </c>
      <c r="AY392" s="171" t="s">
        <v>165</v>
      </c>
    </row>
    <row r="393" spans="2:65" s="12" customFormat="1" ht="10.199999999999999">
      <c r="B393" s="149"/>
      <c r="D393" s="150" t="s">
        <v>177</v>
      </c>
      <c r="E393" s="151" t="s">
        <v>31</v>
      </c>
      <c r="F393" s="152" t="s">
        <v>420</v>
      </c>
      <c r="H393" s="151" t="s">
        <v>31</v>
      </c>
      <c r="I393" s="153"/>
      <c r="L393" s="149"/>
      <c r="M393" s="154"/>
      <c r="T393" s="155"/>
      <c r="AT393" s="151" t="s">
        <v>177</v>
      </c>
      <c r="AU393" s="151" t="s">
        <v>87</v>
      </c>
      <c r="AV393" s="12" t="s">
        <v>39</v>
      </c>
      <c r="AW393" s="12" t="s">
        <v>38</v>
      </c>
      <c r="AX393" s="12" t="s">
        <v>78</v>
      </c>
      <c r="AY393" s="151" t="s">
        <v>165</v>
      </c>
    </row>
    <row r="394" spans="2:65" s="12" customFormat="1" ht="10.199999999999999">
      <c r="B394" s="149"/>
      <c r="D394" s="150" t="s">
        <v>177</v>
      </c>
      <c r="E394" s="151" t="s">
        <v>31</v>
      </c>
      <c r="F394" s="152" t="s">
        <v>387</v>
      </c>
      <c r="H394" s="151" t="s">
        <v>31</v>
      </c>
      <c r="I394" s="153"/>
      <c r="L394" s="149"/>
      <c r="M394" s="154"/>
      <c r="T394" s="155"/>
      <c r="AT394" s="151" t="s">
        <v>177</v>
      </c>
      <c r="AU394" s="151" t="s">
        <v>87</v>
      </c>
      <c r="AV394" s="12" t="s">
        <v>39</v>
      </c>
      <c r="AW394" s="12" t="s">
        <v>38</v>
      </c>
      <c r="AX394" s="12" t="s">
        <v>78</v>
      </c>
      <c r="AY394" s="151" t="s">
        <v>165</v>
      </c>
    </row>
    <row r="395" spans="2:65" s="13" customFormat="1" ht="10.199999999999999">
      <c r="B395" s="156"/>
      <c r="D395" s="150" t="s">
        <v>177</v>
      </c>
      <c r="E395" s="157" t="s">
        <v>31</v>
      </c>
      <c r="F395" s="158" t="s">
        <v>421</v>
      </c>
      <c r="H395" s="159">
        <v>11.44</v>
      </c>
      <c r="I395" s="160"/>
      <c r="L395" s="156"/>
      <c r="M395" s="161"/>
      <c r="T395" s="162"/>
      <c r="AT395" s="157" t="s">
        <v>177</v>
      </c>
      <c r="AU395" s="157" t="s">
        <v>87</v>
      </c>
      <c r="AV395" s="13" t="s">
        <v>87</v>
      </c>
      <c r="AW395" s="13" t="s">
        <v>38</v>
      </c>
      <c r="AX395" s="13" t="s">
        <v>78</v>
      </c>
      <c r="AY395" s="157" t="s">
        <v>165</v>
      </c>
    </row>
    <row r="396" spans="2:65" s="12" customFormat="1" ht="10.199999999999999">
      <c r="B396" s="149"/>
      <c r="D396" s="150" t="s">
        <v>177</v>
      </c>
      <c r="E396" s="151" t="s">
        <v>31</v>
      </c>
      <c r="F396" s="152" t="s">
        <v>389</v>
      </c>
      <c r="H396" s="151" t="s">
        <v>31</v>
      </c>
      <c r="I396" s="153"/>
      <c r="L396" s="149"/>
      <c r="M396" s="154"/>
      <c r="T396" s="155"/>
      <c r="AT396" s="151" t="s">
        <v>177</v>
      </c>
      <c r="AU396" s="151" t="s">
        <v>87</v>
      </c>
      <c r="AV396" s="12" t="s">
        <v>39</v>
      </c>
      <c r="AW396" s="12" t="s">
        <v>38</v>
      </c>
      <c r="AX396" s="12" t="s">
        <v>78</v>
      </c>
      <c r="AY396" s="151" t="s">
        <v>165</v>
      </c>
    </row>
    <row r="397" spans="2:65" s="13" customFormat="1" ht="20.399999999999999">
      <c r="B397" s="156"/>
      <c r="D397" s="150" t="s">
        <v>177</v>
      </c>
      <c r="E397" s="157" t="s">
        <v>31</v>
      </c>
      <c r="F397" s="158" t="s">
        <v>422</v>
      </c>
      <c r="H397" s="159">
        <v>13.1</v>
      </c>
      <c r="I397" s="160"/>
      <c r="L397" s="156"/>
      <c r="M397" s="161"/>
      <c r="T397" s="162"/>
      <c r="AT397" s="157" t="s">
        <v>177</v>
      </c>
      <c r="AU397" s="157" t="s">
        <v>87</v>
      </c>
      <c r="AV397" s="13" t="s">
        <v>87</v>
      </c>
      <c r="AW397" s="13" t="s">
        <v>38</v>
      </c>
      <c r="AX397" s="13" t="s">
        <v>78</v>
      </c>
      <c r="AY397" s="157" t="s">
        <v>165</v>
      </c>
    </row>
    <row r="398" spans="2:65" s="15" customFormat="1" ht="10.199999999999999">
      <c r="B398" s="170"/>
      <c r="D398" s="150" t="s">
        <v>177</v>
      </c>
      <c r="E398" s="171" t="s">
        <v>31</v>
      </c>
      <c r="F398" s="172" t="s">
        <v>246</v>
      </c>
      <c r="H398" s="173">
        <v>24.54</v>
      </c>
      <c r="I398" s="174"/>
      <c r="L398" s="170"/>
      <c r="M398" s="175"/>
      <c r="T398" s="176"/>
      <c r="AT398" s="171" t="s">
        <v>177</v>
      </c>
      <c r="AU398" s="171" t="s">
        <v>87</v>
      </c>
      <c r="AV398" s="15" t="s">
        <v>166</v>
      </c>
      <c r="AW398" s="15" t="s">
        <v>38</v>
      </c>
      <c r="AX398" s="15" t="s">
        <v>78</v>
      </c>
      <c r="AY398" s="171" t="s">
        <v>165</v>
      </c>
    </row>
    <row r="399" spans="2:65" s="14" customFormat="1" ht="10.199999999999999">
      <c r="B399" s="163"/>
      <c r="D399" s="150" t="s">
        <v>177</v>
      </c>
      <c r="E399" s="164" t="s">
        <v>31</v>
      </c>
      <c r="F399" s="165" t="s">
        <v>180</v>
      </c>
      <c r="H399" s="166">
        <v>182.35499999999999</v>
      </c>
      <c r="I399" s="167"/>
      <c r="L399" s="163"/>
      <c r="M399" s="168"/>
      <c r="T399" s="169"/>
      <c r="AT399" s="164" t="s">
        <v>177</v>
      </c>
      <c r="AU399" s="164" t="s">
        <v>87</v>
      </c>
      <c r="AV399" s="14" t="s">
        <v>173</v>
      </c>
      <c r="AW399" s="14" t="s">
        <v>38</v>
      </c>
      <c r="AX399" s="14" t="s">
        <v>39</v>
      </c>
      <c r="AY399" s="164" t="s">
        <v>165</v>
      </c>
    </row>
    <row r="400" spans="2:65" s="1" customFormat="1" ht="24.15" customHeight="1">
      <c r="B400" s="35"/>
      <c r="C400" s="177" t="s">
        <v>423</v>
      </c>
      <c r="D400" s="177" t="s">
        <v>409</v>
      </c>
      <c r="E400" s="178" t="s">
        <v>424</v>
      </c>
      <c r="F400" s="179" t="s">
        <v>425</v>
      </c>
      <c r="G400" s="180" t="s">
        <v>183</v>
      </c>
      <c r="H400" s="181">
        <v>191.47300000000001</v>
      </c>
      <c r="I400" s="182"/>
      <c r="J400" s="183">
        <f>ROUND(I400*H400,2)</f>
        <v>0</v>
      </c>
      <c r="K400" s="179" t="s">
        <v>172</v>
      </c>
      <c r="L400" s="184"/>
      <c r="M400" s="185" t="s">
        <v>31</v>
      </c>
      <c r="N400" s="186" t="s">
        <v>49</v>
      </c>
      <c r="P400" s="141">
        <f>O400*H400</f>
        <v>0</v>
      </c>
      <c r="Q400" s="141">
        <v>6.0000000000000001E-3</v>
      </c>
      <c r="R400" s="141">
        <f>Q400*H400</f>
        <v>1.148838</v>
      </c>
      <c r="S400" s="141">
        <v>0</v>
      </c>
      <c r="T400" s="142">
        <f>S400*H400</f>
        <v>0</v>
      </c>
      <c r="AR400" s="143" t="s">
        <v>221</v>
      </c>
      <c r="AT400" s="143" t="s">
        <v>409</v>
      </c>
      <c r="AU400" s="143" t="s">
        <v>87</v>
      </c>
      <c r="AY400" s="19" t="s">
        <v>165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9" t="s">
        <v>39</v>
      </c>
      <c r="BK400" s="144">
        <f>ROUND(I400*H400,2)</f>
        <v>0</v>
      </c>
      <c r="BL400" s="19" t="s">
        <v>173</v>
      </c>
      <c r="BM400" s="143" t="s">
        <v>426</v>
      </c>
    </row>
    <row r="401" spans="2:65" s="13" customFormat="1" ht="10.199999999999999">
      <c r="B401" s="156"/>
      <c r="D401" s="150" t="s">
        <v>177</v>
      </c>
      <c r="E401" s="157" t="s">
        <v>31</v>
      </c>
      <c r="F401" s="158" t="s">
        <v>427</v>
      </c>
      <c r="H401" s="159">
        <v>191.47300000000001</v>
      </c>
      <c r="I401" s="160"/>
      <c r="L401" s="156"/>
      <c r="M401" s="161"/>
      <c r="T401" s="162"/>
      <c r="AT401" s="157" t="s">
        <v>177</v>
      </c>
      <c r="AU401" s="157" t="s">
        <v>87</v>
      </c>
      <c r="AV401" s="13" t="s">
        <v>87</v>
      </c>
      <c r="AW401" s="13" t="s">
        <v>38</v>
      </c>
      <c r="AX401" s="13" t="s">
        <v>39</v>
      </c>
      <c r="AY401" s="157" t="s">
        <v>165</v>
      </c>
    </row>
    <row r="402" spans="2:65" s="1" customFormat="1" ht="78" customHeight="1">
      <c r="B402" s="35"/>
      <c r="C402" s="132" t="s">
        <v>428</v>
      </c>
      <c r="D402" s="132" t="s">
        <v>168</v>
      </c>
      <c r="E402" s="133" t="s">
        <v>429</v>
      </c>
      <c r="F402" s="134" t="s">
        <v>430</v>
      </c>
      <c r="G402" s="135" t="s">
        <v>183</v>
      </c>
      <c r="H402" s="136">
        <v>89.311000000000007</v>
      </c>
      <c r="I402" s="137"/>
      <c r="J402" s="138">
        <f>ROUND(I402*H402,2)</f>
        <v>0</v>
      </c>
      <c r="K402" s="134" t="s">
        <v>172</v>
      </c>
      <c r="L402" s="35"/>
      <c r="M402" s="139" t="s">
        <v>31</v>
      </c>
      <c r="N402" s="140" t="s">
        <v>49</v>
      </c>
      <c r="P402" s="141">
        <f>O402*H402</f>
        <v>0</v>
      </c>
      <c r="Q402" s="141">
        <v>1.0999999999999999E-2</v>
      </c>
      <c r="R402" s="141">
        <f>Q402*H402</f>
        <v>0.98242099999999999</v>
      </c>
      <c r="S402" s="141">
        <v>0</v>
      </c>
      <c r="T402" s="142">
        <f>S402*H402</f>
        <v>0</v>
      </c>
      <c r="AR402" s="143" t="s">
        <v>173</v>
      </c>
      <c r="AT402" s="143" t="s">
        <v>168</v>
      </c>
      <c r="AU402" s="143" t="s">
        <v>87</v>
      </c>
      <c r="AY402" s="19" t="s">
        <v>165</v>
      </c>
      <c r="BE402" s="144">
        <f>IF(N402="základní",J402,0)</f>
        <v>0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9" t="s">
        <v>39</v>
      </c>
      <c r="BK402" s="144">
        <f>ROUND(I402*H402,2)</f>
        <v>0</v>
      </c>
      <c r="BL402" s="19" t="s">
        <v>173</v>
      </c>
      <c r="BM402" s="143" t="s">
        <v>431</v>
      </c>
    </row>
    <row r="403" spans="2:65" s="1" customFormat="1" ht="10.199999999999999" hidden="1">
      <c r="B403" s="35"/>
      <c r="D403" s="145" t="s">
        <v>175</v>
      </c>
      <c r="F403" s="146" t="s">
        <v>432</v>
      </c>
      <c r="I403" s="147"/>
      <c r="L403" s="35"/>
      <c r="M403" s="148"/>
      <c r="T403" s="56"/>
      <c r="AT403" s="19" t="s">
        <v>175</v>
      </c>
      <c r="AU403" s="19" t="s">
        <v>87</v>
      </c>
    </row>
    <row r="404" spans="2:65" s="12" customFormat="1" ht="20.399999999999999">
      <c r="B404" s="149"/>
      <c r="D404" s="150" t="s">
        <v>177</v>
      </c>
      <c r="E404" s="151" t="s">
        <v>31</v>
      </c>
      <c r="F404" s="152" t="s">
        <v>244</v>
      </c>
      <c r="H404" s="151" t="s">
        <v>31</v>
      </c>
      <c r="I404" s="153"/>
      <c r="L404" s="149"/>
      <c r="M404" s="154"/>
      <c r="T404" s="155"/>
      <c r="AT404" s="151" t="s">
        <v>177</v>
      </c>
      <c r="AU404" s="151" t="s">
        <v>87</v>
      </c>
      <c r="AV404" s="12" t="s">
        <v>39</v>
      </c>
      <c r="AW404" s="12" t="s">
        <v>38</v>
      </c>
      <c r="AX404" s="12" t="s">
        <v>78</v>
      </c>
      <c r="AY404" s="151" t="s">
        <v>165</v>
      </c>
    </row>
    <row r="405" spans="2:65" s="13" customFormat="1" ht="10.199999999999999">
      <c r="B405" s="156"/>
      <c r="D405" s="150" t="s">
        <v>177</v>
      </c>
      <c r="E405" s="157" t="s">
        <v>31</v>
      </c>
      <c r="F405" s="158" t="s">
        <v>245</v>
      </c>
      <c r="H405" s="159">
        <v>89.311000000000007</v>
      </c>
      <c r="I405" s="160"/>
      <c r="L405" s="156"/>
      <c r="M405" s="161"/>
      <c r="T405" s="162"/>
      <c r="AT405" s="157" t="s">
        <v>177</v>
      </c>
      <c r="AU405" s="157" t="s">
        <v>87</v>
      </c>
      <c r="AV405" s="13" t="s">
        <v>87</v>
      </c>
      <c r="AW405" s="13" t="s">
        <v>38</v>
      </c>
      <c r="AX405" s="13" t="s">
        <v>78</v>
      </c>
      <c r="AY405" s="157" t="s">
        <v>165</v>
      </c>
    </row>
    <row r="406" spans="2:65" s="14" customFormat="1" ht="10.199999999999999">
      <c r="B406" s="163"/>
      <c r="D406" s="150" t="s">
        <v>177</v>
      </c>
      <c r="E406" s="164" t="s">
        <v>31</v>
      </c>
      <c r="F406" s="165" t="s">
        <v>180</v>
      </c>
      <c r="H406" s="166">
        <v>89.311000000000007</v>
      </c>
      <c r="I406" s="167"/>
      <c r="L406" s="163"/>
      <c r="M406" s="168"/>
      <c r="T406" s="169"/>
      <c r="AT406" s="164" t="s">
        <v>177</v>
      </c>
      <c r="AU406" s="164" t="s">
        <v>87</v>
      </c>
      <c r="AV406" s="14" t="s">
        <v>173</v>
      </c>
      <c r="AW406" s="14" t="s">
        <v>38</v>
      </c>
      <c r="AX406" s="14" t="s">
        <v>39</v>
      </c>
      <c r="AY406" s="164" t="s">
        <v>165</v>
      </c>
    </row>
    <row r="407" spans="2:65" s="1" customFormat="1" ht="24.15" customHeight="1">
      <c r="B407" s="35"/>
      <c r="C407" s="177" t="s">
        <v>433</v>
      </c>
      <c r="D407" s="177" t="s">
        <v>409</v>
      </c>
      <c r="E407" s="178" t="s">
        <v>434</v>
      </c>
      <c r="F407" s="179" t="s">
        <v>435</v>
      </c>
      <c r="G407" s="180" t="s">
        <v>183</v>
      </c>
      <c r="H407" s="181">
        <v>93.777000000000001</v>
      </c>
      <c r="I407" s="182"/>
      <c r="J407" s="183">
        <f>ROUND(I407*H407,2)</f>
        <v>0</v>
      </c>
      <c r="K407" s="179" t="s">
        <v>172</v>
      </c>
      <c r="L407" s="184"/>
      <c r="M407" s="185" t="s">
        <v>31</v>
      </c>
      <c r="N407" s="186" t="s">
        <v>49</v>
      </c>
      <c r="P407" s="141">
        <f>O407*H407</f>
        <v>0</v>
      </c>
      <c r="Q407" s="141">
        <v>1.55E-2</v>
      </c>
      <c r="R407" s="141">
        <f>Q407*H407</f>
        <v>1.4535435000000001</v>
      </c>
      <c r="S407" s="141">
        <v>0</v>
      </c>
      <c r="T407" s="142">
        <f>S407*H407</f>
        <v>0</v>
      </c>
      <c r="AR407" s="143" t="s">
        <v>221</v>
      </c>
      <c r="AT407" s="143" t="s">
        <v>409</v>
      </c>
      <c r="AU407" s="143" t="s">
        <v>87</v>
      </c>
      <c r="AY407" s="19" t="s">
        <v>165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9" t="s">
        <v>39</v>
      </c>
      <c r="BK407" s="144">
        <f>ROUND(I407*H407,2)</f>
        <v>0</v>
      </c>
      <c r="BL407" s="19" t="s">
        <v>173</v>
      </c>
      <c r="BM407" s="143" t="s">
        <v>436</v>
      </c>
    </row>
    <row r="408" spans="2:65" s="13" customFormat="1" ht="10.199999999999999">
      <c r="B408" s="156"/>
      <c r="D408" s="150" t="s">
        <v>177</v>
      </c>
      <c r="E408" s="157" t="s">
        <v>31</v>
      </c>
      <c r="F408" s="158" t="s">
        <v>437</v>
      </c>
      <c r="H408" s="159">
        <v>93.777000000000001</v>
      </c>
      <c r="I408" s="160"/>
      <c r="L408" s="156"/>
      <c r="M408" s="161"/>
      <c r="T408" s="162"/>
      <c r="AT408" s="157" t="s">
        <v>177</v>
      </c>
      <c r="AU408" s="157" t="s">
        <v>87</v>
      </c>
      <c r="AV408" s="13" t="s">
        <v>87</v>
      </c>
      <c r="AW408" s="13" t="s">
        <v>38</v>
      </c>
      <c r="AX408" s="13" t="s">
        <v>39</v>
      </c>
      <c r="AY408" s="157" t="s">
        <v>165</v>
      </c>
    </row>
    <row r="409" spans="2:65" s="1" customFormat="1" ht="37.799999999999997" customHeight="1">
      <c r="B409" s="35"/>
      <c r="C409" s="132" t="s">
        <v>438</v>
      </c>
      <c r="D409" s="132" t="s">
        <v>168</v>
      </c>
      <c r="E409" s="133" t="s">
        <v>439</v>
      </c>
      <c r="F409" s="134" t="s">
        <v>440</v>
      </c>
      <c r="G409" s="135" t="s">
        <v>183</v>
      </c>
      <c r="H409" s="136">
        <v>209.38499999999999</v>
      </c>
      <c r="I409" s="137"/>
      <c r="J409" s="138">
        <f>ROUND(I409*H409,2)</f>
        <v>0</v>
      </c>
      <c r="K409" s="134" t="s">
        <v>172</v>
      </c>
      <c r="L409" s="35"/>
      <c r="M409" s="139" t="s">
        <v>31</v>
      </c>
      <c r="N409" s="140" t="s">
        <v>49</v>
      </c>
      <c r="P409" s="141">
        <f>O409*H409</f>
        <v>0</v>
      </c>
      <c r="Q409" s="141">
        <v>3.0000000000000001E-3</v>
      </c>
      <c r="R409" s="141">
        <f>Q409*H409</f>
        <v>0.62815500000000002</v>
      </c>
      <c r="S409" s="141">
        <v>0</v>
      </c>
      <c r="T409" s="142">
        <f>S409*H409</f>
        <v>0</v>
      </c>
      <c r="AR409" s="143" t="s">
        <v>173</v>
      </c>
      <c r="AT409" s="143" t="s">
        <v>168</v>
      </c>
      <c r="AU409" s="143" t="s">
        <v>87</v>
      </c>
      <c r="AY409" s="19" t="s">
        <v>165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9" t="s">
        <v>39</v>
      </c>
      <c r="BK409" s="144">
        <f>ROUND(I409*H409,2)</f>
        <v>0</v>
      </c>
      <c r="BL409" s="19" t="s">
        <v>173</v>
      </c>
      <c r="BM409" s="143" t="s">
        <v>441</v>
      </c>
    </row>
    <row r="410" spans="2:65" s="1" customFormat="1" ht="10.199999999999999" hidden="1">
      <c r="B410" s="35"/>
      <c r="D410" s="145" t="s">
        <v>175</v>
      </c>
      <c r="F410" s="146" t="s">
        <v>442</v>
      </c>
      <c r="I410" s="147"/>
      <c r="L410" s="35"/>
      <c r="M410" s="148"/>
      <c r="T410" s="56"/>
      <c r="AT410" s="19" t="s">
        <v>175</v>
      </c>
      <c r="AU410" s="19" t="s">
        <v>87</v>
      </c>
    </row>
    <row r="411" spans="2:65" s="1" customFormat="1" ht="38.4">
      <c r="B411" s="35"/>
      <c r="D411" s="150" t="s">
        <v>443</v>
      </c>
      <c r="F411" s="187" t="s">
        <v>444</v>
      </c>
      <c r="I411" s="147"/>
      <c r="L411" s="35"/>
      <c r="M411" s="148"/>
      <c r="T411" s="56"/>
      <c r="AT411" s="19" t="s">
        <v>443</v>
      </c>
      <c r="AU411" s="19" t="s">
        <v>87</v>
      </c>
    </row>
    <row r="412" spans="2:65" s="12" customFormat="1" ht="10.199999999999999">
      <c r="B412" s="149"/>
      <c r="D412" s="150" t="s">
        <v>177</v>
      </c>
      <c r="E412" s="151" t="s">
        <v>31</v>
      </c>
      <c r="F412" s="152" t="s">
        <v>445</v>
      </c>
      <c r="H412" s="151" t="s">
        <v>31</v>
      </c>
      <c r="I412" s="153"/>
      <c r="L412" s="149"/>
      <c r="M412" s="154"/>
      <c r="T412" s="155"/>
      <c r="AT412" s="151" t="s">
        <v>177</v>
      </c>
      <c r="AU412" s="151" t="s">
        <v>87</v>
      </c>
      <c r="AV412" s="12" t="s">
        <v>39</v>
      </c>
      <c r="AW412" s="12" t="s">
        <v>38</v>
      </c>
      <c r="AX412" s="12" t="s">
        <v>78</v>
      </c>
      <c r="AY412" s="151" t="s">
        <v>165</v>
      </c>
    </row>
    <row r="413" spans="2:65" s="13" customFormat="1" ht="10.199999999999999">
      <c r="B413" s="156"/>
      <c r="D413" s="150" t="s">
        <v>177</v>
      </c>
      <c r="E413" s="157" t="s">
        <v>31</v>
      </c>
      <c r="F413" s="158" t="s">
        <v>446</v>
      </c>
      <c r="H413" s="159">
        <v>209.38499999999999</v>
      </c>
      <c r="I413" s="160"/>
      <c r="L413" s="156"/>
      <c r="M413" s="161"/>
      <c r="T413" s="162"/>
      <c r="AT413" s="157" t="s">
        <v>177</v>
      </c>
      <c r="AU413" s="157" t="s">
        <v>87</v>
      </c>
      <c r="AV413" s="13" t="s">
        <v>87</v>
      </c>
      <c r="AW413" s="13" t="s">
        <v>38</v>
      </c>
      <c r="AX413" s="13" t="s">
        <v>78</v>
      </c>
      <c r="AY413" s="157" t="s">
        <v>165</v>
      </c>
    </row>
    <row r="414" spans="2:65" s="14" customFormat="1" ht="10.199999999999999">
      <c r="B414" s="163"/>
      <c r="D414" s="150" t="s">
        <v>177</v>
      </c>
      <c r="E414" s="164" t="s">
        <v>31</v>
      </c>
      <c r="F414" s="165" t="s">
        <v>180</v>
      </c>
      <c r="H414" s="166">
        <v>209.38499999999999</v>
      </c>
      <c r="I414" s="167"/>
      <c r="L414" s="163"/>
      <c r="M414" s="168"/>
      <c r="T414" s="169"/>
      <c r="AT414" s="164" t="s">
        <v>177</v>
      </c>
      <c r="AU414" s="164" t="s">
        <v>87</v>
      </c>
      <c r="AV414" s="14" t="s">
        <v>173</v>
      </c>
      <c r="AW414" s="14" t="s">
        <v>38</v>
      </c>
      <c r="AX414" s="14" t="s">
        <v>39</v>
      </c>
      <c r="AY414" s="164" t="s">
        <v>165</v>
      </c>
    </row>
    <row r="415" spans="2:65" s="1" customFormat="1" ht="24.15" customHeight="1">
      <c r="B415" s="35"/>
      <c r="C415" s="132" t="s">
        <v>447</v>
      </c>
      <c r="D415" s="132" t="s">
        <v>168</v>
      </c>
      <c r="E415" s="133" t="s">
        <v>448</v>
      </c>
      <c r="F415" s="134" t="s">
        <v>449</v>
      </c>
      <c r="G415" s="135" t="s">
        <v>183</v>
      </c>
      <c r="H415" s="136">
        <v>856.71500000000003</v>
      </c>
      <c r="I415" s="137"/>
      <c r="J415" s="138">
        <f>ROUND(I415*H415,2)</f>
        <v>0</v>
      </c>
      <c r="K415" s="134" t="s">
        <v>172</v>
      </c>
      <c r="L415" s="35"/>
      <c r="M415" s="139" t="s">
        <v>31</v>
      </c>
      <c r="N415" s="140" t="s">
        <v>49</v>
      </c>
      <c r="P415" s="141">
        <f>O415*H415</f>
        <v>0</v>
      </c>
      <c r="Q415" s="141">
        <v>2.5999999999999998E-4</v>
      </c>
      <c r="R415" s="141">
        <f>Q415*H415</f>
        <v>0.2227459</v>
      </c>
      <c r="S415" s="141">
        <v>0</v>
      </c>
      <c r="T415" s="142">
        <f>S415*H415</f>
        <v>0</v>
      </c>
      <c r="AR415" s="143" t="s">
        <v>173</v>
      </c>
      <c r="AT415" s="143" t="s">
        <v>168</v>
      </c>
      <c r="AU415" s="143" t="s">
        <v>87</v>
      </c>
      <c r="AY415" s="19" t="s">
        <v>165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9" t="s">
        <v>39</v>
      </c>
      <c r="BK415" s="144">
        <f>ROUND(I415*H415,2)</f>
        <v>0</v>
      </c>
      <c r="BL415" s="19" t="s">
        <v>173</v>
      </c>
      <c r="BM415" s="143" t="s">
        <v>450</v>
      </c>
    </row>
    <row r="416" spans="2:65" s="1" customFormat="1" ht="10.199999999999999" hidden="1">
      <c r="B416" s="35"/>
      <c r="D416" s="145" t="s">
        <v>175</v>
      </c>
      <c r="F416" s="146" t="s">
        <v>451</v>
      </c>
      <c r="I416" s="147"/>
      <c r="L416" s="35"/>
      <c r="M416" s="148"/>
      <c r="T416" s="56"/>
      <c r="AT416" s="19" t="s">
        <v>175</v>
      </c>
      <c r="AU416" s="19" t="s">
        <v>87</v>
      </c>
    </row>
    <row r="417" spans="2:51" s="12" customFormat="1" ht="10.199999999999999">
      <c r="B417" s="149"/>
      <c r="D417" s="150" t="s">
        <v>177</v>
      </c>
      <c r="E417" s="151" t="s">
        <v>31</v>
      </c>
      <c r="F417" s="152" t="s">
        <v>374</v>
      </c>
      <c r="H417" s="151" t="s">
        <v>31</v>
      </c>
      <c r="I417" s="153"/>
      <c r="L417" s="149"/>
      <c r="M417" s="154"/>
      <c r="T417" s="155"/>
      <c r="AT417" s="151" t="s">
        <v>177</v>
      </c>
      <c r="AU417" s="151" t="s">
        <v>87</v>
      </c>
      <c r="AV417" s="12" t="s">
        <v>39</v>
      </c>
      <c r="AW417" s="12" t="s">
        <v>38</v>
      </c>
      <c r="AX417" s="12" t="s">
        <v>78</v>
      </c>
      <c r="AY417" s="151" t="s">
        <v>165</v>
      </c>
    </row>
    <row r="418" spans="2:51" s="12" customFormat="1" ht="10.199999999999999">
      <c r="B418" s="149"/>
      <c r="D418" s="150" t="s">
        <v>177</v>
      </c>
      <c r="E418" s="151" t="s">
        <v>31</v>
      </c>
      <c r="F418" s="152" t="s">
        <v>452</v>
      </c>
      <c r="H418" s="151" t="s">
        <v>31</v>
      </c>
      <c r="I418" s="153"/>
      <c r="L418" s="149"/>
      <c r="M418" s="154"/>
      <c r="T418" s="155"/>
      <c r="AT418" s="151" t="s">
        <v>177</v>
      </c>
      <c r="AU418" s="151" t="s">
        <v>87</v>
      </c>
      <c r="AV418" s="12" t="s">
        <v>39</v>
      </c>
      <c r="AW418" s="12" t="s">
        <v>38</v>
      </c>
      <c r="AX418" s="12" t="s">
        <v>78</v>
      </c>
      <c r="AY418" s="151" t="s">
        <v>165</v>
      </c>
    </row>
    <row r="419" spans="2:51" s="12" customFormat="1" ht="10.199999999999999">
      <c r="B419" s="149"/>
      <c r="D419" s="150" t="s">
        <v>177</v>
      </c>
      <c r="E419" s="151" t="s">
        <v>31</v>
      </c>
      <c r="F419" s="152" t="s">
        <v>453</v>
      </c>
      <c r="H419" s="151" t="s">
        <v>31</v>
      </c>
      <c r="I419" s="153"/>
      <c r="L419" s="149"/>
      <c r="M419" s="154"/>
      <c r="T419" s="155"/>
      <c r="AT419" s="151" t="s">
        <v>177</v>
      </c>
      <c r="AU419" s="151" t="s">
        <v>87</v>
      </c>
      <c r="AV419" s="12" t="s">
        <v>39</v>
      </c>
      <c r="AW419" s="12" t="s">
        <v>38</v>
      </c>
      <c r="AX419" s="12" t="s">
        <v>78</v>
      </c>
      <c r="AY419" s="151" t="s">
        <v>165</v>
      </c>
    </row>
    <row r="420" spans="2:51" s="13" customFormat="1" ht="20.399999999999999">
      <c r="B420" s="156"/>
      <c r="D420" s="150" t="s">
        <v>177</v>
      </c>
      <c r="E420" s="157" t="s">
        <v>31</v>
      </c>
      <c r="F420" s="158" t="s">
        <v>454</v>
      </c>
      <c r="H420" s="159">
        <v>108.47499999999999</v>
      </c>
      <c r="I420" s="160"/>
      <c r="L420" s="156"/>
      <c r="M420" s="161"/>
      <c r="T420" s="162"/>
      <c r="AT420" s="157" t="s">
        <v>177</v>
      </c>
      <c r="AU420" s="157" t="s">
        <v>87</v>
      </c>
      <c r="AV420" s="13" t="s">
        <v>87</v>
      </c>
      <c r="AW420" s="13" t="s">
        <v>38</v>
      </c>
      <c r="AX420" s="13" t="s">
        <v>78</v>
      </c>
      <c r="AY420" s="157" t="s">
        <v>165</v>
      </c>
    </row>
    <row r="421" spans="2:51" s="15" customFormat="1" ht="10.199999999999999">
      <c r="B421" s="170"/>
      <c r="D421" s="150" t="s">
        <v>177</v>
      </c>
      <c r="E421" s="171" t="s">
        <v>31</v>
      </c>
      <c r="F421" s="172" t="s">
        <v>246</v>
      </c>
      <c r="H421" s="173">
        <v>108.47499999999999</v>
      </c>
      <c r="I421" s="174"/>
      <c r="L421" s="170"/>
      <c r="M421" s="175"/>
      <c r="T421" s="176"/>
      <c r="AT421" s="171" t="s">
        <v>177</v>
      </c>
      <c r="AU421" s="171" t="s">
        <v>87</v>
      </c>
      <c r="AV421" s="15" t="s">
        <v>166</v>
      </c>
      <c r="AW421" s="15" t="s">
        <v>38</v>
      </c>
      <c r="AX421" s="15" t="s">
        <v>78</v>
      </c>
      <c r="AY421" s="171" t="s">
        <v>165</v>
      </c>
    </row>
    <row r="422" spans="2:51" s="12" customFormat="1" ht="10.199999999999999">
      <c r="B422" s="149"/>
      <c r="D422" s="150" t="s">
        <v>177</v>
      </c>
      <c r="E422" s="151" t="s">
        <v>31</v>
      </c>
      <c r="F422" s="152" t="s">
        <v>455</v>
      </c>
      <c r="H422" s="151" t="s">
        <v>31</v>
      </c>
      <c r="I422" s="153"/>
      <c r="L422" s="149"/>
      <c r="M422" s="154"/>
      <c r="T422" s="155"/>
      <c r="AT422" s="151" t="s">
        <v>177</v>
      </c>
      <c r="AU422" s="151" t="s">
        <v>87</v>
      </c>
      <c r="AV422" s="12" t="s">
        <v>39</v>
      </c>
      <c r="AW422" s="12" t="s">
        <v>38</v>
      </c>
      <c r="AX422" s="12" t="s">
        <v>78</v>
      </c>
      <c r="AY422" s="151" t="s">
        <v>165</v>
      </c>
    </row>
    <row r="423" spans="2:51" s="12" customFormat="1" ht="10.199999999999999">
      <c r="B423" s="149"/>
      <c r="D423" s="150" t="s">
        <v>177</v>
      </c>
      <c r="E423" s="151" t="s">
        <v>31</v>
      </c>
      <c r="F423" s="152" t="s">
        <v>456</v>
      </c>
      <c r="H423" s="151" t="s">
        <v>31</v>
      </c>
      <c r="I423" s="153"/>
      <c r="L423" s="149"/>
      <c r="M423" s="154"/>
      <c r="T423" s="155"/>
      <c r="AT423" s="151" t="s">
        <v>177</v>
      </c>
      <c r="AU423" s="151" t="s">
        <v>87</v>
      </c>
      <c r="AV423" s="12" t="s">
        <v>39</v>
      </c>
      <c r="AW423" s="12" t="s">
        <v>38</v>
      </c>
      <c r="AX423" s="12" t="s">
        <v>78</v>
      </c>
      <c r="AY423" s="151" t="s">
        <v>165</v>
      </c>
    </row>
    <row r="424" spans="2:51" s="13" customFormat="1" ht="20.399999999999999">
      <c r="B424" s="156"/>
      <c r="D424" s="150" t="s">
        <v>177</v>
      </c>
      <c r="E424" s="157" t="s">
        <v>31</v>
      </c>
      <c r="F424" s="158" t="s">
        <v>457</v>
      </c>
      <c r="H424" s="159">
        <v>392.73500000000001</v>
      </c>
      <c r="I424" s="160"/>
      <c r="L424" s="156"/>
      <c r="M424" s="161"/>
      <c r="T424" s="162"/>
      <c r="AT424" s="157" t="s">
        <v>177</v>
      </c>
      <c r="AU424" s="157" t="s">
        <v>87</v>
      </c>
      <c r="AV424" s="13" t="s">
        <v>87</v>
      </c>
      <c r="AW424" s="13" t="s">
        <v>38</v>
      </c>
      <c r="AX424" s="13" t="s">
        <v>78</v>
      </c>
      <c r="AY424" s="157" t="s">
        <v>165</v>
      </c>
    </row>
    <row r="425" spans="2:51" s="13" customFormat="1" ht="30.6">
      <c r="B425" s="156"/>
      <c r="D425" s="150" t="s">
        <v>177</v>
      </c>
      <c r="E425" s="157" t="s">
        <v>31</v>
      </c>
      <c r="F425" s="158" t="s">
        <v>458</v>
      </c>
      <c r="H425" s="159">
        <v>-40.095999999999997</v>
      </c>
      <c r="I425" s="160"/>
      <c r="L425" s="156"/>
      <c r="M425" s="161"/>
      <c r="T425" s="162"/>
      <c r="AT425" s="157" t="s">
        <v>177</v>
      </c>
      <c r="AU425" s="157" t="s">
        <v>87</v>
      </c>
      <c r="AV425" s="13" t="s">
        <v>87</v>
      </c>
      <c r="AW425" s="13" t="s">
        <v>38</v>
      </c>
      <c r="AX425" s="13" t="s">
        <v>78</v>
      </c>
      <c r="AY425" s="157" t="s">
        <v>165</v>
      </c>
    </row>
    <row r="426" spans="2:51" s="12" customFormat="1" ht="10.199999999999999">
      <c r="B426" s="149"/>
      <c r="D426" s="150" t="s">
        <v>177</v>
      </c>
      <c r="E426" s="151" t="s">
        <v>31</v>
      </c>
      <c r="F426" s="152" t="s">
        <v>459</v>
      </c>
      <c r="H426" s="151" t="s">
        <v>31</v>
      </c>
      <c r="I426" s="153"/>
      <c r="L426" s="149"/>
      <c r="M426" s="154"/>
      <c r="T426" s="155"/>
      <c r="AT426" s="151" t="s">
        <v>177</v>
      </c>
      <c r="AU426" s="151" t="s">
        <v>87</v>
      </c>
      <c r="AV426" s="12" t="s">
        <v>39</v>
      </c>
      <c r="AW426" s="12" t="s">
        <v>38</v>
      </c>
      <c r="AX426" s="12" t="s">
        <v>78</v>
      </c>
      <c r="AY426" s="151" t="s">
        <v>165</v>
      </c>
    </row>
    <row r="427" spans="2:51" s="13" customFormat="1" ht="10.199999999999999">
      <c r="B427" s="156"/>
      <c r="D427" s="150" t="s">
        <v>177</v>
      </c>
      <c r="E427" s="157" t="s">
        <v>31</v>
      </c>
      <c r="F427" s="158" t="s">
        <v>460</v>
      </c>
      <c r="H427" s="159">
        <v>0.3</v>
      </c>
      <c r="I427" s="160"/>
      <c r="L427" s="156"/>
      <c r="M427" s="161"/>
      <c r="T427" s="162"/>
      <c r="AT427" s="157" t="s">
        <v>177</v>
      </c>
      <c r="AU427" s="157" t="s">
        <v>87</v>
      </c>
      <c r="AV427" s="13" t="s">
        <v>87</v>
      </c>
      <c r="AW427" s="13" t="s">
        <v>38</v>
      </c>
      <c r="AX427" s="13" t="s">
        <v>78</v>
      </c>
      <c r="AY427" s="157" t="s">
        <v>165</v>
      </c>
    </row>
    <row r="428" spans="2:51" s="12" customFormat="1" ht="10.199999999999999">
      <c r="B428" s="149"/>
      <c r="D428" s="150" t="s">
        <v>177</v>
      </c>
      <c r="E428" s="151" t="s">
        <v>31</v>
      </c>
      <c r="F428" s="152" t="s">
        <v>461</v>
      </c>
      <c r="H428" s="151" t="s">
        <v>31</v>
      </c>
      <c r="I428" s="153"/>
      <c r="L428" s="149"/>
      <c r="M428" s="154"/>
      <c r="T428" s="155"/>
      <c r="AT428" s="151" t="s">
        <v>177</v>
      </c>
      <c r="AU428" s="151" t="s">
        <v>87</v>
      </c>
      <c r="AV428" s="12" t="s">
        <v>39</v>
      </c>
      <c r="AW428" s="12" t="s">
        <v>38</v>
      </c>
      <c r="AX428" s="12" t="s">
        <v>78</v>
      </c>
      <c r="AY428" s="151" t="s">
        <v>165</v>
      </c>
    </row>
    <row r="429" spans="2:51" s="13" customFormat="1" ht="30.6">
      <c r="B429" s="156"/>
      <c r="D429" s="150" t="s">
        <v>177</v>
      </c>
      <c r="E429" s="157" t="s">
        <v>31</v>
      </c>
      <c r="F429" s="158" t="s">
        <v>462</v>
      </c>
      <c r="H429" s="159">
        <v>19.983000000000001</v>
      </c>
      <c r="I429" s="160"/>
      <c r="L429" s="156"/>
      <c r="M429" s="161"/>
      <c r="T429" s="162"/>
      <c r="AT429" s="157" t="s">
        <v>177</v>
      </c>
      <c r="AU429" s="157" t="s">
        <v>87</v>
      </c>
      <c r="AV429" s="13" t="s">
        <v>87</v>
      </c>
      <c r="AW429" s="13" t="s">
        <v>38</v>
      </c>
      <c r="AX429" s="13" t="s">
        <v>78</v>
      </c>
      <c r="AY429" s="157" t="s">
        <v>165</v>
      </c>
    </row>
    <row r="430" spans="2:51" s="13" customFormat="1" ht="10.199999999999999">
      <c r="B430" s="156"/>
      <c r="D430" s="150" t="s">
        <v>177</v>
      </c>
      <c r="E430" s="157" t="s">
        <v>31</v>
      </c>
      <c r="F430" s="158" t="s">
        <v>463</v>
      </c>
      <c r="H430" s="159">
        <v>3.3</v>
      </c>
      <c r="I430" s="160"/>
      <c r="L430" s="156"/>
      <c r="M430" s="161"/>
      <c r="T430" s="162"/>
      <c r="AT430" s="157" t="s">
        <v>177</v>
      </c>
      <c r="AU430" s="157" t="s">
        <v>87</v>
      </c>
      <c r="AV430" s="13" t="s">
        <v>87</v>
      </c>
      <c r="AW430" s="13" t="s">
        <v>38</v>
      </c>
      <c r="AX430" s="13" t="s">
        <v>78</v>
      </c>
      <c r="AY430" s="157" t="s">
        <v>165</v>
      </c>
    </row>
    <row r="431" spans="2:51" s="15" customFormat="1" ht="10.199999999999999">
      <c r="B431" s="170"/>
      <c r="D431" s="150" t="s">
        <v>177</v>
      </c>
      <c r="E431" s="171" t="s">
        <v>31</v>
      </c>
      <c r="F431" s="172" t="s">
        <v>246</v>
      </c>
      <c r="H431" s="173">
        <v>376.22199999999998</v>
      </c>
      <c r="I431" s="174"/>
      <c r="L431" s="170"/>
      <c r="M431" s="175"/>
      <c r="T431" s="176"/>
      <c r="AT431" s="171" t="s">
        <v>177</v>
      </c>
      <c r="AU431" s="171" t="s">
        <v>87</v>
      </c>
      <c r="AV431" s="15" t="s">
        <v>166</v>
      </c>
      <c r="AW431" s="15" t="s">
        <v>38</v>
      </c>
      <c r="AX431" s="15" t="s">
        <v>78</v>
      </c>
      <c r="AY431" s="171" t="s">
        <v>165</v>
      </c>
    </row>
    <row r="432" spans="2:51" s="12" customFormat="1" ht="10.199999999999999">
      <c r="B432" s="149"/>
      <c r="D432" s="150" t="s">
        <v>177</v>
      </c>
      <c r="E432" s="151" t="s">
        <v>31</v>
      </c>
      <c r="F432" s="152" t="s">
        <v>464</v>
      </c>
      <c r="H432" s="151" t="s">
        <v>31</v>
      </c>
      <c r="I432" s="153"/>
      <c r="L432" s="149"/>
      <c r="M432" s="154"/>
      <c r="T432" s="155"/>
      <c r="AT432" s="151" t="s">
        <v>177</v>
      </c>
      <c r="AU432" s="151" t="s">
        <v>87</v>
      </c>
      <c r="AV432" s="12" t="s">
        <v>39</v>
      </c>
      <c r="AW432" s="12" t="s">
        <v>38</v>
      </c>
      <c r="AX432" s="12" t="s">
        <v>78</v>
      </c>
      <c r="AY432" s="151" t="s">
        <v>165</v>
      </c>
    </row>
    <row r="433" spans="2:51" s="12" customFormat="1" ht="10.199999999999999">
      <c r="B433" s="149"/>
      <c r="D433" s="150" t="s">
        <v>177</v>
      </c>
      <c r="E433" s="151" t="s">
        <v>31</v>
      </c>
      <c r="F433" s="152" t="s">
        <v>465</v>
      </c>
      <c r="H433" s="151" t="s">
        <v>31</v>
      </c>
      <c r="I433" s="153"/>
      <c r="L433" s="149"/>
      <c r="M433" s="154"/>
      <c r="T433" s="155"/>
      <c r="AT433" s="151" t="s">
        <v>177</v>
      </c>
      <c r="AU433" s="151" t="s">
        <v>87</v>
      </c>
      <c r="AV433" s="12" t="s">
        <v>39</v>
      </c>
      <c r="AW433" s="12" t="s">
        <v>38</v>
      </c>
      <c r="AX433" s="12" t="s">
        <v>78</v>
      </c>
      <c r="AY433" s="151" t="s">
        <v>165</v>
      </c>
    </row>
    <row r="434" spans="2:51" s="13" customFormat="1" ht="10.199999999999999">
      <c r="B434" s="156"/>
      <c r="D434" s="150" t="s">
        <v>177</v>
      </c>
      <c r="E434" s="157" t="s">
        <v>31</v>
      </c>
      <c r="F434" s="158" t="s">
        <v>466</v>
      </c>
      <c r="H434" s="159">
        <v>27.59</v>
      </c>
      <c r="I434" s="160"/>
      <c r="L434" s="156"/>
      <c r="M434" s="161"/>
      <c r="T434" s="162"/>
      <c r="AT434" s="157" t="s">
        <v>177</v>
      </c>
      <c r="AU434" s="157" t="s">
        <v>87</v>
      </c>
      <c r="AV434" s="13" t="s">
        <v>87</v>
      </c>
      <c r="AW434" s="13" t="s">
        <v>38</v>
      </c>
      <c r="AX434" s="13" t="s">
        <v>78</v>
      </c>
      <c r="AY434" s="157" t="s">
        <v>165</v>
      </c>
    </row>
    <row r="435" spans="2:51" s="12" customFormat="1" ht="10.199999999999999">
      <c r="B435" s="149"/>
      <c r="D435" s="150" t="s">
        <v>177</v>
      </c>
      <c r="E435" s="151" t="s">
        <v>31</v>
      </c>
      <c r="F435" s="152" t="s">
        <v>467</v>
      </c>
      <c r="H435" s="151" t="s">
        <v>31</v>
      </c>
      <c r="I435" s="153"/>
      <c r="L435" s="149"/>
      <c r="M435" s="154"/>
      <c r="T435" s="155"/>
      <c r="AT435" s="151" t="s">
        <v>177</v>
      </c>
      <c r="AU435" s="151" t="s">
        <v>87</v>
      </c>
      <c r="AV435" s="12" t="s">
        <v>39</v>
      </c>
      <c r="AW435" s="12" t="s">
        <v>38</v>
      </c>
      <c r="AX435" s="12" t="s">
        <v>78</v>
      </c>
      <c r="AY435" s="151" t="s">
        <v>165</v>
      </c>
    </row>
    <row r="436" spans="2:51" s="13" customFormat="1" ht="10.199999999999999">
      <c r="B436" s="156"/>
      <c r="D436" s="150" t="s">
        <v>177</v>
      </c>
      <c r="E436" s="157" t="s">
        <v>31</v>
      </c>
      <c r="F436" s="158" t="s">
        <v>468</v>
      </c>
      <c r="H436" s="159">
        <v>168.535</v>
      </c>
      <c r="I436" s="160"/>
      <c r="L436" s="156"/>
      <c r="M436" s="161"/>
      <c r="T436" s="162"/>
      <c r="AT436" s="157" t="s">
        <v>177</v>
      </c>
      <c r="AU436" s="157" t="s">
        <v>87</v>
      </c>
      <c r="AV436" s="13" t="s">
        <v>87</v>
      </c>
      <c r="AW436" s="13" t="s">
        <v>38</v>
      </c>
      <c r="AX436" s="13" t="s">
        <v>78</v>
      </c>
      <c r="AY436" s="157" t="s">
        <v>165</v>
      </c>
    </row>
    <row r="437" spans="2:51" s="12" customFormat="1" ht="10.199999999999999">
      <c r="B437" s="149"/>
      <c r="D437" s="150" t="s">
        <v>177</v>
      </c>
      <c r="E437" s="151" t="s">
        <v>31</v>
      </c>
      <c r="F437" s="152" t="s">
        <v>469</v>
      </c>
      <c r="H437" s="151" t="s">
        <v>31</v>
      </c>
      <c r="I437" s="153"/>
      <c r="L437" s="149"/>
      <c r="M437" s="154"/>
      <c r="T437" s="155"/>
      <c r="AT437" s="151" t="s">
        <v>177</v>
      </c>
      <c r="AU437" s="151" t="s">
        <v>87</v>
      </c>
      <c r="AV437" s="12" t="s">
        <v>39</v>
      </c>
      <c r="AW437" s="12" t="s">
        <v>38</v>
      </c>
      <c r="AX437" s="12" t="s">
        <v>78</v>
      </c>
      <c r="AY437" s="151" t="s">
        <v>165</v>
      </c>
    </row>
    <row r="438" spans="2:51" s="13" customFormat="1" ht="10.199999999999999">
      <c r="B438" s="156"/>
      <c r="D438" s="150" t="s">
        <v>177</v>
      </c>
      <c r="E438" s="157" t="s">
        <v>31</v>
      </c>
      <c r="F438" s="158" t="s">
        <v>470</v>
      </c>
      <c r="H438" s="159">
        <v>6.5659999999999998</v>
      </c>
      <c r="I438" s="160"/>
      <c r="L438" s="156"/>
      <c r="M438" s="161"/>
      <c r="T438" s="162"/>
      <c r="AT438" s="157" t="s">
        <v>177</v>
      </c>
      <c r="AU438" s="157" t="s">
        <v>87</v>
      </c>
      <c r="AV438" s="13" t="s">
        <v>87</v>
      </c>
      <c r="AW438" s="13" t="s">
        <v>38</v>
      </c>
      <c r="AX438" s="13" t="s">
        <v>78</v>
      </c>
      <c r="AY438" s="157" t="s">
        <v>165</v>
      </c>
    </row>
    <row r="439" spans="2:51" s="12" customFormat="1" ht="20.399999999999999">
      <c r="B439" s="149"/>
      <c r="D439" s="150" t="s">
        <v>177</v>
      </c>
      <c r="E439" s="151" t="s">
        <v>31</v>
      </c>
      <c r="F439" s="152" t="s">
        <v>471</v>
      </c>
      <c r="H439" s="151" t="s">
        <v>31</v>
      </c>
      <c r="I439" s="153"/>
      <c r="L439" s="149"/>
      <c r="M439" s="154"/>
      <c r="T439" s="155"/>
      <c r="AT439" s="151" t="s">
        <v>177</v>
      </c>
      <c r="AU439" s="151" t="s">
        <v>87</v>
      </c>
      <c r="AV439" s="12" t="s">
        <v>39</v>
      </c>
      <c r="AW439" s="12" t="s">
        <v>38</v>
      </c>
      <c r="AX439" s="12" t="s">
        <v>78</v>
      </c>
      <c r="AY439" s="151" t="s">
        <v>165</v>
      </c>
    </row>
    <row r="440" spans="2:51" s="13" customFormat="1" ht="10.199999999999999">
      <c r="B440" s="156"/>
      <c r="D440" s="150" t="s">
        <v>177</v>
      </c>
      <c r="E440" s="157" t="s">
        <v>31</v>
      </c>
      <c r="F440" s="158" t="s">
        <v>472</v>
      </c>
      <c r="H440" s="159">
        <v>25.753</v>
      </c>
      <c r="I440" s="160"/>
      <c r="L440" s="156"/>
      <c r="M440" s="161"/>
      <c r="T440" s="162"/>
      <c r="AT440" s="157" t="s">
        <v>177</v>
      </c>
      <c r="AU440" s="157" t="s">
        <v>87</v>
      </c>
      <c r="AV440" s="13" t="s">
        <v>87</v>
      </c>
      <c r="AW440" s="13" t="s">
        <v>38</v>
      </c>
      <c r="AX440" s="13" t="s">
        <v>78</v>
      </c>
      <c r="AY440" s="157" t="s">
        <v>165</v>
      </c>
    </row>
    <row r="441" spans="2:51" s="12" customFormat="1" ht="10.199999999999999">
      <c r="B441" s="149"/>
      <c r="D441" s="150" t="s">
        <v>177</v>
      </c>
      <c r="E441" s="151" t="s">
        <v>31</v>
      </c>
      <c r="F441" s="152" t="s">
        <v>389</v>
      </c>
      <c r="H441" s="151" t="s">
        <v>31</v>
      </c>
      <c r="I441" s="153"/>
      <c r="L441" s="149"/>
      <c r="M441" s="154"/>
      <c r="T441" s="155"/>
      <c r="AT441" s="151" t="s">
        <v>177</v>
      </c>
      <c r="AU441" s="151" t="s">
        <v>87</v>
      </c>
      <c r="AV441" s="12" t="s">
        <v>39</v>
      </c>
      <c r="AW441" s="12" t="s">
        <v>38</v>
      </c>
      <c r="AX441" s="12" t="s">
        <v>78</v>
      </c>
      <c r="AY441" s="151" t="s">
        <v>165</v>
      </c>
    </row>
    <row r="442" spans="2:51" s="13" customFormat="1" ht="10.199999999999999">
      <c r="B442" s="156"/>
      <c r="D442" s="150" t="s">
        <v>177</v>
      </c>
      <c r="E442" s="157" t="s">
        <v>31</v>
      </c>
      <c r="F442" s="158" t="s">
        <v>473</v>
      </c>
      <c r="H442" s="159">
        <v>208.67</v>
      </c>
      <c r="I442" s="160"/>
      <c r="L442" s="156"/>
      <c r="M442" s="161"/>
      <c r="T442" s="162"/>
      <c r="AT442" s="157" t="s">
        <v>177</v>
      </c>
      <c r="AU442" s="157" t="s">
        <v>87</v>
      </c>
      <c r="AV442" s="13" t="s">
        <v>87</v>
      </c>
      <c r="AW442" s="13" t="s">
        <v>38</v>
      </c>
      <c r="AX442" s="13" t="s">
        <v>78</v>
      </c>
      <c r="AY442" s="157" t="s">
        <v>165</v>
      </c>
    </row>
    <row r="443" spans="2:51" s="12" customFormat="1" ht="10.199999999999999">
      <c r="B443" s="149"/>
      <c r="D443" s="150" t="s">
        <v>177</v>
      </c>
      <c r="E443" s="151" t="s">
        <v>31</v>
      </c>
      <c r="F443" s="152" t="s">
        <v>474</v>
      </c>
      <c r="H443" s="151" t="s">
        <v>31</v>
      </c>
      <c r="I443" s="153"/>
      <c r="L443" s="149"/>
      <c r="M443" s="154"/>
      <c r="T443" s="155"/>
      <c r="AT443" s="151" t="s">
        <v>177</v>
      </c>
      <c r="AU443" s="151" t="s">
        <v>87</v>
      </c>
      <c r="AV443" s="12" t="s">
        <v>39</v>
      </c>
      <c r="AW443" s="12" t="s">
        <v>38</v>
      </c>
      <c r="AX443" s="12" t="s">
        <v>78</v>
      </c>
      <c r="AY443" s="151" t="s">
        <v>165</v>
      </c>
    </row>
    <row r="444" spans="2:51" s="13" customFormat="1" ht="10.199999999999999">
      <c r="B444" s="156"/>
      <c r="D444" s="150" t="s">
        <v>177</v>
      </c>
      <c r="E444" s="157" t="s">
        <v>31</v>
      </c>
      <c r="F444" s="158" t="s">
        <v>475</v>
      </c>
      <c r="H444" s="159">
        <v>-51.914000000000001</v>
      </c>
      <c r="I444" s="160"/>
      <c r="L444" s="156"/>
      <c r="M444" s="161"/>
      <c r="T444" s="162"/>
      <c r="AT444" s="157" t="s">
        <v>177</v>
      </c>
      <c r="AU444" s="157" t="s">
        <v>87</v>
      </c>
      <c r="AV444" s="13" t="s">
        <v>87</v>
      </c>
      <c r="AW444" s="13" t="s">
        <v>38</v>
      </c>
      <c r="AX444" s="13" t="s">
        <v>78</v>
      </c>
      <c r="AY444" s="157" t="s">
        <v>165</v>
      </c>
    </row>
    <row r="445" spans="2:51" s="13" customFormat="1" ht="20.399999999999999">
      <c r="B445" s="156"/>
      <c r="D445" s="150" t="s">
        <v>177</v>
      </c>
      <c r="E445" s="157" t="s">
        <v>31</v>
      </c>
      <c r="F445" s="158" t="s">
        <v>476</v>
      </c>
      <c r="H445" s="159">
        <v>-53.942999999999998</v>
      </c>
      <c r="I445" s="160"/>
      <c r="L445" s="156"/>
      <c r="M445" s="161"/>
      <c r="T445" s="162"/>
      <c r="AT445" s="157" t="s">
        <v>177</v>
      </c>
      <c r="AU445" s="157" t="s">
        <v>87</v>
      </c>
      <c r="AV445" s="13" t="s">
        <v>87</v>
      </c>
      <c r="AW445" s="13" t="s">
        <v>38</v>
      </c>
      <c r="AX445" s="13" t="s">
        <v>78</v>
      </c>
      <c r="AY445" s="157" t="s">
        <v>165</v>
      </c>
    </row>
    <row r="446" spans="2:51" s="12" customFormat="1" ht="10.199999999999999">
      <c r="B446" s="149"/>
      <c r="D446" s="150" t="s">
        <v>177</v>
      </c>
      <c r="E446" s="151" t="s">
        <v>31</v>
      </c>
      <c r="F446" s="152" t="s">
        <v>461</v>
      </c>
      <c r="H446" s="151" t="s">
        <v>31</v>
      </c>
      <c r="I446" s="153"/>
      <c r="L446" s="149"/>
      <c r="M446" s="154"/>
      <c r="T446" s="155"/>
      <c r="AT446" s="151" t="s">
        <v>177</v>
      </c>
      <c r="AU446" s="151" t="s">
        <v>87</v>
      </c>
      <c r="AV446" s="12" t="s">
        <v>39</v>
      </c>
      <c r="AW446" s="12" t="s">
        <v>38</v>
      </c>
      <c r="AX446" s="12" t="s">
        <v>78</v>
      </c>
      <c r="AY446" s="151" t="s">
        <v>165</v>
      </c>
    </row>
    <row r="447" spans="2:51" s="12" customFormat="1" ht="10.199999999999999">
      <c r="B447" s="149"/>
      <c r="D447" s="150" t="s">
        <v>177</v>
      </c>
      <c r="E447" s="151" t="s">
        <v>31</v>
      </c>
      <c r="F447" s="152" t="s">
        <v>467</v>
      </c>
      <c r="H447" s="151" t="s">
        <v>31</v>
      </c>
      <c r="I447" s="153"/>
      <c r="L447" s="149"/>
      <c r="M447" s="154"/>
      <c r="T447" s="155"/>
      <c r="AT447" s="151" t="s">
        <v>177</v>
      </c>
      <c r="AU447" s="151" t="s">
        <v>87</v>
      </c>
      <c r="AV447" s="12" t="s">
        <v>39</v>
      </c>
      <c r="AW447" s="12" t="s">
        <v>38</v>
      </c>
      <c r="AX447" s="12" t="s">
        <v>78</v>
      </c>
      <c r="AY447" s="151" t="s">
        <v>165</v>
      </c>
    </row>
    <row r="448" spans="2:51" s="13" customFormat="1" ht="20.399999999999999">
      <c r="B448" s="156"/>
      <c r="D448" s="150" t="s">
        <v>177</v>
      </c>
      <c r="E448" s="157" t="s">
        <v>31</v>
      </c>
      <c r="F448" s="158" t="s">
        <v>477</v>
      </c>
      <c r="H448" s="159">
        <v>23.780999999999999</v>
      </c>
      <c r="I448" s="160"/>
      <c r="L448" s="156"/>
      <c r="M448" s="161"/>
      <c r="T448" s="162"/>
      <c r="AT448" s="157" t="s">
        <v>177</v>
      </c>
      <c r="AU448" s="157" t="s">
        <v>87</v>
      </c>
      <c r="AV448" s="13" t="s">
        <v>87</v>
      </c>
      <c r="AW448" s="13" t="s">
        <v>38</v>
      </c>
      <c r="AX448" s="13" t="s">
        <v>78</v>
      </c>
      <c r="AY448" s="157" t="s">
        <v>165</v>
      </c>
    </row>
    <row r="449" spans="2:65" s="12" customFormat="1" ht="10.199999999999999">
      <c r="B449" s="149"/>
      <c r="D449" s="150" t="s">
        <v>177</v>
      </c>
      <c r="E449" s="151" t="s">
        <v>31</v>
      </c>
      <c r="F449" s="152" t="s">
        <v>478</v>
      </c>
      <c r="H449" s="151" t="s">
        <v>31</v>
      </c>
      <c r="I449" s="153"/>
      <c r="L449" s="149"/>
      <c r="M449" s="154"/>
      <c r="T449" s="155"/>
      <c r="AT449" s="151" t="s">
        <v>177</v>
      </c>
      <c r="AU449" s="151" t="s">
        <v>87</v>
      </c>
      <c r="AV449" s="12" t="s">
        <v>39</v>
      </c>
      <c r="AW449" s="12" t="s">
        <v>38</v>
      </c>
      <c r="AX449" s="12" t="s">
        <v>78</v>
      </c>
      <c r="AY449" s="151" t="s">
        <v>165</v>
      </c>
    </row>
    <row r="450" spans="2:65" s="13" customFormat="1" ht="10.199999999999999">
      <c r="B450" s="156"/>
      <c r="D450" s="150" t="s">
        <v>177</v>
      </c>
      <c r="E450" s="157" t="s">
        <v>31</v>
      </c>
      <c r="F450" s="158" t="s">
        <v>479</v>
      </c>
      <c r="H450" s="159">
        <v>1.23</v>
      </c>
      <c r="I450" s="160"/>
      <c r="L450" s="156"/>
      <c r="M450" s="161"/>
      <c r="T450" s="162"/>
      <c r="AT450" s="157" t="s">
        <v>177</v>
      </c>
      <c r="AU450" s="157" t="s">
        <v>87</v>
      </c>
      <c r="AV450" s="13" t="s">
        <v>87</v>
      </c>
      <c r="AW450" s="13" t="s">
        <v>38</v>
      </c>
      <c r="AX450" s="13" t="s">
        <v>78</v>
      </c>
      <c r="AY450" s="157" t="s">
        <v>165</v>
      </c>
    </row>
    <row r="451" spans="2:65" s="12" customFormat="1" ht="20.399999999999999">
      <c r="B451" s="149"/>
      <c r="D451" s="150" t="s">
        <v>177</v>
      </c>
      <c r="E451" s="151" t="s">
        <v>31</v>
      </c>
      <c r="F451" s="152" t="s">
        <v>480</v>
      </c>
      <c r="H451" s="151" t="s">
        <v>31</v>
      </c>
      <c r="I451" s="153"/>
      <c r="L451" s="149"/>
      <c r="M451" s="154"/>
      <c r="T451" s="155"/>
      <c r="AT451" s="151" t="s">
        <v>177</v>
      </c>
      <c r="AU451" s="151" t="s">
        <v>87</v>
      </c>
      <c r="AV451" s="12" t="s">
        <v>39</v>
      </c>
      <c r="AW451" s="12" t="s">
        <v>38</v>
      </c>
      <c r="AX451" s="12" t="s">
        <v>78</v>
      </c>
      <c r="AY451" s="151" t="s">
        <v>165</v>
      </c>
    </row>
    <row r="452" spans="2:65" s="15" customFormat="1" ht="10.199999999999999">
      <c r="B452" s="170"/>
      <c r="D452" s="150" t="s">
        <v>177</v>
      </c>
      <c r="E452" s="171" t="s">
        <v>31</v>
      </c>
      <c r="F452" s="172" t="s">
        <v>246</v>
      </c>
      <c r="H452" s="173">
        <v>356.26799999999997</v>
      </c>
      <c r="I452" s="174"/>
      <c r="L452" s="170"/>
      <c r="M452" s="175"/>
      <c r="T452" s="176"/>
      <c r="AT452" s="171" t="s">
        <v>177</v>
      </c>
      <c r="AU452" s="171" t="s">
        <v>87</v>
      </c>
      <c r="AV452" s="15" t="s">
        <v>166</v>
      </c>
      <c r="AW452" s="15" t="s">
        <v>38</v>
      </c>
      <c r="AX452" s="15" t="s">
        <v>78</v>
      </c>
      <c r="AY452" s="171" t="s">
        <v>165</v>
      </c>
    </row>
    <row r="453" spans="2:65" s="12" customFormat="1" ht="10.199999999999999">
      <c r="B453" s="149"/>
      <c r="D453" s="150" t="s">
        <v>177</v>
      </c>
      <c r="E453" s="151" t="s">
        <v>31</v>
      </c>
      <c r="F453" s="152" t="s">
        <v>481</v>
      </c>
      <c r="H453" s="151" t="s">
        <v>31</v>
      </c>
      <c r="I453" s="153"/>
      <c r="L453" s="149"/>
      <c r="M453" s="154"/>
      <c r="T453" s="155"/>
      <c r="AT453" s="151" t="s">
        <v>177</v>
      </c>
      <c r="AU453" s="151" t="s">
        <v>87</v>
      </c>
      <c r="AV453" s="12" t="s">
        <v>39</v>
      </c>
      <c r="AW453" s="12" t="s">
        <v>38</v>
      </c>
      <c r="AX453" s="12" t="s">
        <v>78</v>
      </c>
      <c r="AY453" s="151" t="s">
        <v>165</v>
      </c>
    </row>
    <row r="454" spans="2:65" s="13" customFormat="1" ht="10.199999999999999">
      <c r="B454" s="156"/>
      <c r="D454" s="150" t="s">
        <v>177</v>
      </c>
      <c r="E454" s="157" t="s">
        <v>31</v>
      </c>
      <c r="F454" s="158" t="s">
        <v>482</v>
      </c>
      <c r="H454" s="159">
        <v>15.75</v>
      </c>
      <c r="I454" s="160"/>
      <c r="L454" s="156"/>
      <c r="M454" s="161"/>
      <c r="T454" s="162"/>
      <c r="AT454" s="157" t="s">
        <v>177</v>
      </c>
      <c r="AU454" s="157" t="s">
        <v>87</v>
      </c>
      <c r="AV454" s="13" t="s">
        <v>87</v>
      </c>
      <c r="AW454" s="13" t="s">
        <v>38</v>
      </c>
      <c r="AX454" s="13" t="s">
        <v>78</v>
      </c>
      <c r="AY454" s="157" t="s">
        <v>165</v>
      </c>
    </row>
    <row r="455" spans="2:65" s="14" customFormat="1" ht="10.199999999999999">
      <c r="B455" s="163"/>
      <c r="D455" s="150" t="s">
        <v>177</v>
      </c>
      <c r="E455" s="164" t="s">
        <v>31</v>
      </c>
      <c r="F455" s="165" t="s">
        <v>180</v>
      </c>
      <c r="H455" s="166">
        <v>856.71500000000003</v>
      </c>
      <c r="I455" s="167"/>
      <c r="L455" s="163"/>
      <c r="M455" s="168"/>
      <c r="T455" s="169"/>
      <c r="AT455" s="164" t="s">
        <v>177</v>
      </c>
      <c r="AU455" s="164" t="s">
        <v>87</v>
      </c>
      <c r="AV455" s="14" t="s">
        <v>173</v>
      </c>
      <c r="AW455" s="14" t="s">
        <v>38</v>
      </c>
      <c r="AX455" s="14" t="s">
        <v>39</v>
      </c>
      <c r="AY455" s="164" t="s">
        <v>165</v>
      </c>
    </row>
    <row r="456" spans="2:65" s="1" customFormat="1" ht="24.15" customHeight="1">
      <c r="B456" s="35"/>
      <c r="C456" s="132" t="s">
        <v>483</v>
      </c>
      <c r="D456" s="132" t="s">
        <v>168</v>
      </c>
      <c r="E456" s="133" t="s">
        <v>484</v>
      </c>
      <c r="F456" s="134" t="s">
        <v>485</v>
      </c>
      <c r="G456" s="135" t="s">
        <v>183</v>
      </c>
      <c r="H456" s="136">
        <v>471.52199999999999</v>
      </c>
      <c r="I456" s="137"/>
      <c r="J456" s="138">
        <f>ROUND(I456*H456,2)</f>
        <v>0</v>
      </c>
      <c r="K456" s="134" t="s">
        <v>172</v>
      </c>
      <c r="L456" s="35"/>
      <c r="M456" s="139" t="s">
        <v>31</v>
      </c>
      <c r="N456" s="140" t="s">
        <v>49</v>
      </c>
      <c r="P456" s="141">
        <f>O456*H456</f>
        <v>0</v>
      </c>
      <c r="Q456" s="141">
        <v>5.4599999999999996E-3</v>
      </c>
      <c r="R456" s="141">
        <f>Q456*H456</f>
        <v>2.5745101199999998</v>
      </c>
      <c r="S456" s="141">
        <v>0</v>
      </c>
      <c r="T456" s="142">
        <f>S456*H456</f>
        <v>0</v>
      </c>
      <c r="AR456" s="143" t="s">
        <v>173</v>
      </c>
      <c r="AT456" s="143" t="s">
        <v>168</v>
      </c>
      <c r="AU456" s="143" t="s">
        <v>87</v>
      </c>
      <c r="AY456" s="19" t="s">
        <v>165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9" t="s">
        <v>39</v>
      </c>
      <c r="BK456" s="144">
        <f>ROUND(I456*H456,2)</f>
        <v>0</v>
      </c>
      <c r="BL456" s="19" t="s">
        <v>173</v>
      </c>
      <c r="BM456" s="143" t="s">
        <v>486</v>
      </c>
    </row>
    <row r="457" spans="2:65" s="1" customFormat="1" ht="10.199999999999999" hidden="1">
      <c r="B457" s="35"/>
      <c r="D457" s="145" t="s">
        <v>175</v>
      </c>
      <c r="F457" s="146" t="s">
        <v>487</v>
      </c>
      <c r="I457" s="147"/>
      <c r="L457" s="35"/>
      <c r="M457" s="148"/>
      <c r="T457" s="56"/>
      <c r="AT457" s="19" t="s">
        <v>175</v>
      </c>
      <c r="AU457" s="19" t="s">
        <v>87</v>
      </c>
    </row>
    <row r="458" spans="2:65" s="12" customFormat="1" ht="20.399999999999999">
      <c r="B458" s="149"/>
      <c r="D458" s="150" t="s">
        <v>177</v>
      </c>
      <c r="E458" s="151" t="s">
        <v>31</v>
      </c>
      <c r="F458" s="152" t="s">
        <v>488</v>
      </c>
      <c r="H458" s="151" t="s">
        <v>31</v>
      </c>
      <c r="I458" s="153"/>
      <c r="L458" s="149"/>
      <c r="M458" s="154"/>
      <c r="T458" s="155"/>
      <c r="AT458" s="151" t="s">
        <v>177</v>
      </c>
      <c r="AU458" s="151" t="s">
        <v>87</v>
      </c>
      <c r="AV458" s="12" t="s">
        <v>39</v>
      </c>
      <c r="AW458" s="12" t="s">
        <v>38</v>
      </c>
      <c r="AX458" s="12" t="s">
        <v>78</v>
      </c>
      <c r="AY458" s="151" t="s">
        <v>165</v>
      </c>
    </row>
    <row r="459" spans="2:65" s="12" customFormat="1" ht="10.199999999999999">
      <c r="B459" s="149"/>
      <c r="D459" s="150" t="s">
        <v>177</v>
      </c>
      <c r="E459" s="151" t="s">
        <v>31</v>
      </c>
      <c r="F459" s="152" t="s">
        <v>374</v>
      </c>
      <c r="H459" s="151" t="s">
        <v>31</v>
      </c>
      <c r="I459" s="153"/>
      <c r="L459" s="149"/>
      <c r="M459" s="154"/>
      <c r="T459" s="155"/>
      <c r="AT459" s="151" t="s">
        <v>177</v>
      </c>
      <c r="AU459" s="151" t="s">
        <v>87</v>
      </c>
      <c r="AV459" s="12" t="s">
        <v>39</v>
      </c>
      <c r="AW459" s="12" t="s">
        <v>38</v>
      </c>
      <c r="AX459" s="12" t="s">
        <v>78</v>
      </c>
      <c r="AY459" s="151" t="s">
        <v>165</v>
      </c>
    </row>
    <row r="460" spans="2:65" s="12" customFormat="1" ht="10.199999999999999">
      <c r="B460" s="149"/>
      <c r="D460" s="150" t="s">
        <v>177</v>
      </c>
      <c r="E460" s="151" t="s">
        <v>31</v>
      </c>
      <c r="F460" s="152" t="s">
        <v>489</v>
      </c>
      <c r="H460" s="151" t="s">
        <v>31</v>
      </c>
      <c r="I460" s="153"/>
      <c r="L460" s="149"/>
      <c r="M460" s="154"/>
      <c r="T460" s="155"/>
      <c r="AT460" s="151" t="s">
        <v>177</v>
      </c>
      <c r="AU460" s="151" t="s">
        <v>87</v>
      </c>
      <c r="AV460" s="12" t="s">
        <v>39</v>
      </c>
      <c r="AW460" s="12" t="s">
        <v>38</v>
      </c>
      <c r="AX460" s="12" t="s">
        <v>78</v>
      </c>
      <c r="AY460" s="151" t="s">
        <v>165</v>
      </c>
    </row>
    <row r="461" spans="2:65" s="12" customFormat="1" ht="10.199999999999999">
      <c r="B461" s="149"/>
      <c r="D461" s="150" t="s">
        <v>177</v>
      </c>
      <c r="E461" s="151" t="s">
        <v>31</v>
      </c>
      <c r="F461" s="152" t="s">
        <v>453</v>
      </c>
      <c r="H461" s="151" t="s">
        <v>31</v>
      </c>
      <c r="I461" s="153"/>
      <c r="L461" s="149"/>
      <c r="M461" s="154"/>
      <c r="T461" s="155"/>
      <c r="AT461" s="151" t="s">
        <v>177</v>
      </c>
      <c r="AU461" s="151" t="s">
        <v>87</v>
      </c>
      <c r="AV461" s="12" t="s">
        <v>39</v>
      </c>
      <c r="AW461" s="12" t="s">
        <v>38</v>
      </c>
      <c r="AX461" s="12" t="s">
        <v>78</v>
      </c>
      <c r="AY461" s="151" t="s">
        <v>165</v>
      </c>
    </row>
    <row r="462" spans="2:65" s="13" customFormat="1" ht="20.399999999999999">
      <c r="B462" s="156"/>
      <c r="D462" s="150" t="s">
        <v>177</v>
      </c>
      <c r="E462" s="157" t="s">
        <v>31</v>
      </c>
      <c r="F462" s="158" t="s">
        <v>454</v>
      </c>
      <c r="H462" s="159">
        <v>108.47499999999999</v>
      </c>
      <c r="I462" s="160"/>
      <c r="L462" s="156"/>
      <c r="M462" s="161"/>
      <c r="T462" s="162"/>
      <c r="AT462" s="157" t="s">
        <v>177</v>
      </c>
      <c r="AU462" s="157" t="s">
        <v>87</v>
      </c>
      <c r="AV462" s="13" t="s">
        <v>87</v>
      </c>
      <c r="AW462" s="13" t="s">
        <v>38</v>
      </c>
      <c r="AX462" s="13" t="s">
        <v>78</v>
      </c>
      <c r="AY462" s="157" t="s">
        <v>165</v>
      </c>
    </row>
    <row r="463" spans="2:65" s="12" customFormat="1" ht="20.399999999999999">
      <c r="B463" s="149"/>
      <c r="D463" s="150" t="s">
        <v>177</v>
      </c>
      <c r="E463" s="151" t="s">
        <v>31</v>
      </c>
      <c r="F463" s="152" t="s">
        <v>375</v>
      </c>
      <c r="H463" s="151" t="s">
        <v>31</v>
      </c>
      <c r="I463" s="153"/>
      <c r="L463" s="149"/>
      <c r="M463" s="154"/>
      <c r="T463" s="155"/>
      <c r="AT463" s="151" t="s">
        <v>177</v>
      </c>
      <c r="AU463" s="151" t="s">
        <v>87</v>
      </c>
      <c r="AV463" s="12" t="s">
        <v>39</v>
      </c>
      <c r="AW463" s="12" t="s">
        <v>38</v>
      </c>
      <c r="AX463" s="12" t="s">
        <v>78</v>
      </c>
      <c r="AY463" s="151" t="s">
        <v>165</v>
      </c>
    </row>
    <row r="464" spans="2:65" s="13" customFormat="1" ht="10.199999999999999">
      <c r="B464" s="156"/>
      <c r="D464" s="150" t="s">
        <v>177</v>
      </c>
      <c r="E464" s="157" t="s">
        <v>31</v>
      </c>
      <c r="F464" s="158" t="s">
        <v>376</v>
      </c>
      <c r="H464" s="159">
        <v>62.81</v>
      </c>
      <c r="I464" s="160"/>
      <c r="L464" s="156"/>
      <c r="M464" s="161"/>
      <c r="T464" s="162"/>
      <c r="AT464" s="157" t="s">
        <v>177</v>
      </c>
      <c r="AU464" s="157" t="s">
        <v>87</v>
      </c>
      <c r="AV464" s="13" t="s">
        <v>87</v>
      </c>
      <c r="AW464" s="13" t="s">
        <v>38</v>
      </c>
      <c r="AX464" s="13" t="s">
        <v>78</v>
      </c>
      <c r="AY464" s="157" t="s">
        <v>165</v>
      </c>
    </row>
    <row r="465" spans="2:51" s="12" customFormat="1" ht="10.199999999999999">
      <c r="B465" s="149"/>
      <c r="D465" s="150" t="s">
        <v>177</v>
      </c>
      <c r="E465" s="151" t="s">
        <v>31</v>
      </c>
      <c r="F465" s="152" t="s">
        <v>379</v>
      </c>
      <c r="H465" s="151" t="s">
        <v>31</v>
      </c>
      <c r="I465" s="153"/>
      <c r="L465" s="149"/>
      <c r="M465" s="154"/>
      <c r="T465" s="155"/>
      <c r="AT465" s="151" t="s">
        <v>177</v>
      </c>
      <c r="AU465" s="151" t="s">
        <v>87</v>
      </c>
      <c r="AV465" s="12" t="s">
        <v>39</v>
      </c>
      <c r="AW465" s="12" t="s">
        <v>38</v>
      </c>
      <c r="AX465" s="12" t="s">
        <v>78</v>
      </c>
      <c r="AY465" s="151" t="s">
        <v>165</v>
      </c>
    </row>
    <row r="466" spans="2:51" s="12" customFormat="1" ht="10.199999999999999">
      <c r="B466" s="149"/>
      <c r="D466" s="150" t="s">
        <v>177</v>
      </c>
      <c r="E466" s="151" t="s">
        <v>31</v>
      </c>
      <c r="F466" s="152" t="s">
        <v>380</v>
      </c>
      <c r="H466" s="151" t="s">
        <v>31</v>
      </c>
      <c r="I466" s="153"/>
      <c r="L466" s="149"/>
      <c r="M466" s="154"/>
      <c r="T466" s="155"/>
      <c r="AT466" s="151" t="s">
        <v>177</v>
      </c>
      <c r="AU466" s="151" t="s">
        <v>87</v>
      </c>
      <c r="AV466" s="12" t="s">
        <v>39</v>
      </c>
      <c r="AW466" s="12" t="s">
        <v>38</v>
      </c>
      <c r="AX466" s="12" t="s">
        <v>78</v>
      </c>
      <c r="AY466" s="151" t="s">
        <v>165</v>
      </c>
    </row>
    <row r="467" spans="2:51" s="13" customFormat="1" ht="10.199999999999999">
      <c r="B467" s="156"/>
      <c r="D467" s="150" t="s">
        <v>177</v>
      </c>
      <c r="E467" s="157" t="s">
        <v>31</v>
      </c>
      <c r="F467" s="158" t="s">
        <v>381</v>
      </c>
      <c r="H467" s="159">
        <v>27.03</v>
      </c>
      <c r="I467" s="160"/>
      <c r="L467" s="156"/>
      <c r="M467" s="161"/>
      <c r="T467" s="162"/>
      <c r="AT467" s="157" t="s">
        <v>177</v>
      </c>
      <c r="AU467" s="157" t="s">
        <v>87</v>
      </c>
      <c r="AV467" s="13" t="s">
        <v>87</v>
      </c>
      <c r="AW467" s="13" t="s">
        <v>38</v>
      </c>
      <c r="AX467" s="13" t="s">
        <v>78</v>
      </c>
      <c r="AY467" s="157" t="s">
        <v>165</v>
      </c>
    </row>
    <row r="468" spans="2:51" s="12" customFormat="1" ht="10.199999999999999">
      <c r="B468" s="149"/>
      <c r="D468" s="150" t="s">
        <v>177</v>
      </c>
      <c r="E468" s="151" t="s">
        <v>31</v>
      </c>
      <c r="F468" s="152" t="s">
        <v>464</v>
      </c>
      <c r="H468" s="151" t="s">
        <v>31</v>
      </c>
      <c r="I468" s="153"/>
      <c r="L468" s="149"/>
      <c r="M468" s="154"/>
      <c r="T468" s="155"/>
      <c r="AT468" s="151" t="s">
        <v>177</v>
      </c>
      <c r="AU468" s="151" t="s">
        <v>87</v>
      </c>
      <c r="AV468" s="12" t="s">
        <v>39</v>
      </c>
      <c r="AW468" s="12" t="s">
        <v>38</v>
      </c>
      <c r="AX468" s="12" t="s">
        <v>78</v>
      </c>
      <c r="AY468" s="151" t="s">
        <v>165</v>
      </c>
    </row>
    <row r="469" spans="2:51" s="12" customFormat="1" ht="10.199999999999999">
      <c r="B469" s="149"/>
      <c r="D469" s="150" t="s">
        <v>177</v>
      </c>
      <c r="E469" s="151" t="s">
        <v>31</v>
      </c>
      <c r="F469" s="152" t="s">
        <v>465</v>
      </c>
      <c r="H469" s="151" t="s">
        <v>31</v>
      </c>
      <c r="I469" s="153"/>
      <c r="L469" s="149"/>
      <c r="M469" s="154"/>
      <c r="T469" s="155"/>
      <c r="AT469" s="151" t="s">
        <v>177</v>
      </c>
      <c r="AU469" s="151" t="s">
        <v>87</v>
      </c>
      <c r="AV469" s="12" t="s">
        <v>39</v>
      </c>
      <c r="AW469" s="12" t="s">
        <v>38</v>
      </c>
      <c r="AX469" s="12" t="s">
        <v>78</v>
      </c>
      <c r="AY469" s="151" t="s">
        <v>165</v>
      </c>
    </row>
    <row r="470" spans="2:51" s="13" customFormat="1" ht="10.199999999999999">
      <c r="B470" s="156"/>
      <c r="D470" s="150" t="s">
        <v>177</v>
      </c>
      <c r="E470" s="157" t="s">
        <v>31</v>
      </c>
      <c r="F470" s="158" t="s">
        <v>466</v>
      </c>
      <c r="H470" s="159">
        <v>27.59</v>
      </c>
      <c r="I470" s="160"/>
      <c r="L470" s="156"/>
      <c r="M470" s="161"/>
      <c r="T470" s="162"/>
      <c r="AT470" s="157" t="s">
        <v>177</v>
      </c>
      <c r="AU470" s="157" t="s">
        <v>87</v>
      </c>
      <c r="AV470" s="13" t="s">
        <v>87</v>
      </c>
      <c r="AW470" s="13" t="s">
        <v>38</v>
      </c>
      <c r="AX470" s="13" t="s">
        <v>78</v>
      </c>
      <c r="AY470" s="157" t="s">
        <v>165</v>
      </c>
    </row>
    <row r="471" spans="2:51" s="12" customFormat="1" ht="10.199999999999999">
      <c r="B471" s="149"/>
      <c r="D471" s="150" t="s">
        <v>177</v>
      </c>
      <c r="E471" s="151" t="s">
        <v>31</v>
      </c>
      <c r="F471" s="152" t="s">
        <v>467</v>
      </c>
      <c r="H471" s="151" t="s">
        <v>31</v>
      </c>
      <c r="I471" s="153"/>
      <c r="L471" s="149"/>
      <c r="M471" s="154"/>
      <c r="T471" s="155"/>
      <c r="AT471" s="151" t="s">
        <v>177</v>
      </c>
      <c r="AU471" s="151" t="s">
        <v>87</v>
      </c>
      <c r="AV471" s="12" t="s">
        <v>39</v>
      </c>
      <c r="AW471" s="12" t="s">
        <v>38</v>
      </c>
      <c r="AX471" s="12" t="s">
        <v>78</v>
      </c>
      <c r="AY471" s="151" t="s">
        <v>165</v>
      </c>
    </row>
    <row r="472" spans="2:51" s="13" customFormat="1" ht="10.199999999999999">
      <c r="B472" s="156"/>
      <c r="D472" s="150" t="s">
        <v>177</v>
      </c>
      <c r="E472" s="157" t="s">
        <v>31</v>
      </c>
      <c r="F472" s="158" t="s">
        <v>468</v>
      </c>
      <c r="H472" s="159">
        <v>168.535</v>
      </c>
      <c r="I472" s="160"/>
      <c r="L472" s="156"/>
      <c r="M472" s="161"/>
      <c r="T472" s="162"/>
      <c r="AT472" s="157" t="s">
        <v>177</v>
      </c>
      <c r="AU472" s="157" t="s">
        <v>87</v>
      </c>
      <c r="AV472" s="13" t="s">
        <v>87</v>
      </c>
      <c r="AW472" s="13" t="s">
        <v>38</v>
      </c>
      <c r="AX472" s="13" t="s">
        <v>78</v>
      </c>
      <c r="AY472" s="157" t="s">
        <v>165</v>
      </c>
    </row>
    <row r="473" spans="2:51" s="12" customFormat="1" ht="10.199999999999999">
      <c r="B473" s="149"/>
      <c r="D473" s="150" t="s">
        <v>177</v>
      </c>
      <c r="E473" s="151" t="s">
        <v>31</v>
      </c>
      <c r="F473" s="152" t="s">
        <v>469</v>
      </c>
      <c r="H473" s="151" t="s">
        <v>31</v>
      </c>
      <c r="I473" s="153"/>
      <c r="L473" s="149"/>
      <c r="M473" s="154"/>
      <c r="T473" s="155"/>
      <c r="AT473" s="151" t="s">
        <v>177</v>
      </c>
      <c r="AU473" s="151" t="s">
        <v>87</v>
      </c>
      <c r="AV473" s="12" t="s">
        <v>39</v>
      </c>
      <c r="AW473" s="12" t="s">
        <v>38</v>
      </c>
      <c r="AX473" s="12" t="s">
        <v>78</v>
      </c>
      <c r="AY473" s="151" t="s">
        <v>165</v>
      </c>
    </row>
    <row r="474" spans="2:51" s="13" customFormat="1" ht="10.199999999999999">
      <c r="B474" s="156"/>
      <c r="D474" s="150" t="s">
        <v>177</v>
      </c>
      <c r="E474" s="157" t="s">
        <v>31</v>
      </c>
      <c r="F474" s="158" t="s">
        <v>470</v>
      </c>
      <c r="H474" s="159">
        <v>6.5659999999999998</v>
      </c>
      <c r="I474" s="160"/>
      <c r="L474" s="156"/>
      <c r="M474" s="161"/>
      <c r="T474" s="162"/>
      <c r="AT474" s="157" t="s">
        <v>177</v>
      </c>
      <c r="AU474" s="157" t="s">
        <v>87</v>
      </c>
      <c r="AV474" s="13" t="s">
        <v>87</v>
      </c>
      <c r="AW474" s="13" t="s">
        <v>38</v>
      </c>
      <c r="AX474" s="13" t="s">
        <v>78</v>
      </c>
      <c r="AY474" s="157" t="s">
        <v>165</v>
      </c>
    </row>
    <row r="475" spans="2:51" s="12" customFormat="1" ht="20.399999999999999">
      <c r="B475" s="149"/>
      <c r="D475" s="150" t="s">
        <v>177</v>
      </c>
      <c r="E475" s="151" t="s">
        <v>31</v>
      </c>
      <c r="F475" s="152" t="s">
        <v>471</v>
      </c>
      <c r="H475" s="151" t="s">
        <v>31</v>
      </c>
      <c r="I475" s="153"/>
      <c r="L475" s="149"/>
      <c r="M475" s="154"/>
      <c r="T475" s="155"/>
      <c r="AT475" s="151" t="s">
        <v>177</v>
      </c>
      <c r="AU475" s="151" t="s">
        <v>87</v>
      </c>
      <c r="AV475" s="12" t="s">
        <v>39</v>
      </c>
      <c r="AW475" s="12" t="s">
        <v>38</v>
      </c>
      <c r="AX475" s="12" t="s">
        <v>78</v>
      </c>
      <c r="AY475" s="151" t="s">
        <v>165</v>
      </c>
    </row>
    <row r="476" spans="2:51" s="13" customFormat="1" ht="10.199999999999999">
      <c r="B476" s="156"/>
      <c r="D476" s="150" t="s">
        <v>177</v>
      </c>
      <c r="E476" s="157" t="s">
        <v>31</v>
      </c>
      <c r="F476" s="158" t="s">
        <v>490</v>
      </c>
      <c r="H476" s="159">
        <v>28.312999999999999</v>
      </c>
      <c r="I476" s="160"/>
      <c r="L476" s="156"/>
      <c r="M476" s="161"/>
      <c r="T476" s="162"/>
      <c r="AT476" s="157" t="s">
        <v>177</v>
      </c>
      <c r="AU476" s="157" t="s">
        <v>87</v>
      </c>
      <c r="AV476" s="13" t="s">
        <v>87</v>
      </c>
      <c r="AW476" s="13" t="s">
        <v>38</v>
      </c>
      <c r="AX476" s="13" t="s">
        <v>78</v>
      </c>
      <c r="AY476" s="157" t="s">
        <v>165</v>
      </c>
    </row>
    <row r="477" spans="2:51" s="12" customFormat="1" ht="10.199999999999999">
      <c r="B477" s="149"/>
      <c r="D477" s="150" t="s">
        <v>177</v>
      </c>
      <c r="E477" s="151" t="s">
        <v>31</v>
      </c>
      <c r="F477" s="152" t="s">
        <v>389</v>
      </c>
      <c r="H477" s="151" t="s">
        <v>31</v>
      </c>
      <c r="I477" s="153"/>
      <c r="L477" s="149"/>
      <c r="M477" s="154"/>
      <c r="T477" s="155"/>
      <c r="AT477" s="151" t="s">
        <v>177</v>
      </c>
      <c r="AU477" s="151" t="s">
        <v>87</v>
      </c>
      <c r="AV477" s="12" t="s">
        <v>39</v>
      </c>
      <c r="AW477" s="12" t="s">
        <v>38</v>
      </c>
      <c r="AX477" s="12" t="s">
        <v>78</v>
      </c>
      <c r="AY477" s="151" t="s">
        <v>165</v>
      </c>
    </row>
    <row r="478" spans="2:51" s="13" customFormat="1" ht="10.199999999999999">
      <c r="B478" s="156"/>
      <c r="D478" s="150" t="s">
        <v>177</v>
      </c>
      <c r="E478" s="157" t="s">
        <v>31</v>
      </c>
      <c r="F478" s="158" t="s">
        <v>473</v>
      </c>
      <c r="H478" s="159">
        <v>208.67</v>
      </c>
      <c r="I478" s="160"/>
      <c r="L478" s="156"/>
      <c r="M478" s="161"/>
      <c r="T478" s="162"/>
      <c r="AT478" s="157" t="s">
        <v>177</v>
      </c>
      <c r="AU478" s="157" t="s">
        <v>87</v>
      </c>
      <c r="AV478" s="13" t="s">
        <v>87</v>
      </c>
      <c r="AW478" s="13" t="s">
        <v>38</v>
      </c>
      <c r="AX478" s="13" t="s">
        <v>78</v>
      </c>
      <c r="AY478" s="157" t="s">
        <v>165</v>
      </c>
    </row>
    <row r="479" spans="2:51" s="12" customFormat="1" ht="10.199999999999999">
      <c r="B479" s="149"/>
      <c r="D479" s="150" t="s">
        <v>177</v>
      </c>
      <c r="E479" s="151" t="s">
        <v>31</v>
      </c>
      <c r="F479" s="152" t="s">
        <v>474</v>
      </c>
      <c r="H479" s="151" t="s">
        <v>31</v>
      </c>
      <c r="I479" s="153"/>
      <c r="L479" s="149"/>
      <c r="M479" s="154"/>
      <c r="T479" s="155"/>
      <c r="AT479" s="151" t="s">
        <v>177</v>
      </c>
      <c r="AU479" s="151" t="s">
        <v>87</v>
      </c>
      <c r="AV479" s="12" t="s">
        <v>39</v>
      </c>
      <c r="AW479" s="12" t="s">
        <v>38</v>
      </c>
      <c r="AX479" s="12" t="s">
        <v>78</v>
      </c>
      <c r="AY479" s="151" t="s">
        <v>165</v>
      </c>
    </row>
    <row r="480" spans="2:51" s="13" customFormat="1" ht="20.399999999999999">
      <c r="B480" s="156"/>
      <c r="D480" s="150" t="s">
        <v>177</v>
      </c>
      <c r="E480" s="157" t="s">
        <v>31</v>
      </c>
      <c r="F480" s="158" t="s">
        <v>491</v>
      </c>
      <c r="H480" s="159">
        <v>-50.024000000000001</v>
      </c>
      <c r="I480" s="160"/>
      <c r="L480" s="156"/>
      <c r="M480" s="161"/>
      <c r="T480" s="162"/>
      <c r="AT480" s="157" t="s">
        <v>177</v>
      </c>
      <c r="AU480" s="157" t="s">
        <v>87</v>
      </c>
      <c r="AV480" s="13" t="s">
        <v>87</v>
      </c>
      <c r="AW480" s="13" t="s">
        <v>38</v>
      </c>
      <c r="AX480" s="13" t="s">
        <v>78</v>
      </c>
      <c r="AY480" s="157" t="s">
        <v>165</v>
      </c>
    </row>
    <row r="481" spans="2:65" s="13" customFormat="1" ht="30.6">
      <c r="B481" s="156"/>
      <c r="D481" s="150" t="s">
        <v>177</v>
      </c>
      <c r="E481" s="157" t="s">
        <v>31</v>
      </c>
      <c r="F481" s="158" t="s">
        <v>492</v>
      </c>
      <c r="H481" s="159">
        <v>-54.167999999999999</v>
      </c>
      <c r="I481" s="160"/>
      <c r="L481" s="156"/>
      <c r="M481" s="161"/>
      <c r="T481" s="162"/>
      <c r="AT481" s="157" t="s">
        <v>177</v>
      </c>
      <c r="AU481" s="157" t="s">
        <v>87</v>
      </c>
      <c r="AV481" s="13" t="s">
        <v>87</v>
      </c>
      <c r="AW481" s="13" t="s">
        <v>38</v>
      </c>
      <c r="AX481" s="13" t="s">
        <v>78</v>
      </c>
      <c r="AY481" s="157" t="s">
        <v>165</v>
      </c>
    </row>
    <row r="482" spans="2:65" s="12" customFormat="1" ht="10.199999999999999">
      <c r="B482" s="149"/>
      <c r="D482" s="150" t="s">
        <v>177</v>
      </c>
      <c r="E482" s="151" t="s">
        <v>31</v>
      </c>
      <c r="F482" s="152" t="s">
        <v>461</v>
      </c>
      <c r="H482" s="151" t="s">
        <v>31</v>
      </c>
      <c r="I482" s="153"/>
      <c r="L482" s="149"/>
      <c r="M482" s="154"/>
      <c r="T482" s="155"/>
      <c r="AT482" s="151" t="s">
        <v>177</v>
      </c>
      <c r="AU482" s="151" t="s">
        <v>87</v>
      </c>
      <c r="AV482" s="12" t="s">
        <v>39</v>
      </c>
      <c r="AW482" s="12" t="s">
        <v>38</v>
      </c>
      <c r="AX482" s="12" t="s">
        <v>78</v>
      </c>
      <c r="AY482" s="151" t="s">
        <v>165</v>
      </c>
    </row>
    <row r="483" spans="2:65" s="12" customFormat="1" ht="10.199999999999999">
      <c r="B483" s="149"/>
      <c r="D483" s="150" t="s">
        <v>177</v>
      </c>
      <c r="E483" s="151" t="s">
        <v>31</v>
      </c>
      <c r="F483" s="152" t="s">
        <v>467</v>
      </c>
      <c r="H483" s="151" t="s">
        <v>31</v>
      </c>
      <c r="I483" s="153"/>
      <c r="L483" s="149"/>
      <c r="M483" s="154"/>
      <c r="T483" s="155"/>
      <c r="AT483" s="151" t="s">
        <v>177</v>
      </c>
      <c r="AU483" s="151" t="s">
        <v>87</v>
      </c>
      <c r="AV483" s="12" t="s">
        <v>39</v>
      </c>
      <c r="AW483" s="12" t="s">
        <v>38</v>
      </c>
      <c r="AX483" s="12" t="s">
        <v>78</v>
      </c>
      <c r="AY483" s="151" t="s">
        <v>165</v>
      </c>
    </row>
    <row r="484" spans="2:65" s="13" customFormat="1" ht="20.399999999999999">
      <c r="B484" s="156"/>
      <c r="D484" s="150" t="s">
        <v>177</v>
      </c>
      <c r="E484" s="157" t="s">
        <v>31</v>
      </c>
      <c r="F484" s="158" t="s">
        <v>477</v>
      </c>
      <c r="H484" s="159">
        <v>23.780999999999999</v>
      </c>
      <c r="I484" s="160"/>
      <c r="L484" s="156"/>
      <c r="M484" s="161"/>
      <c r="T484" s="162"/>
      <c r="AT484" s="157" t="s">
        <v>177</v>
      </c>
      <c r="AU484" s="157" t="s">
        <v>87</v>
      </c>
      <c r="AV484" s="13" t="s">
        <v>87</v>
      </c>
      <c r="AW484" s="13" t="s">
        <v>38</v>
      </c>
      <c r="AX484" s="13" t="s">
        <v>78</v>
      </c>
      <c r="AY484" s="157" t="s">
        <v>165</v>
      </c>
    </row>
    <row r="485" spans="2:65" s="12" customFormat="1" ht="10.199999999999999">
      <c r="B485" s="149"/>
      <c r="D485" s="150" t="s">
        <v>177</v>
      </c>
      <c r="E485" s="151" t="s">
        <v>31</v>
      </c>
      <c r="F485" s="152" t="s">
        <v>478</v>
      </c>
      <c r="H485" s="151" t="s">
        <v>31</v>
      </c>
      <c r="I485" s="153"/>
      <c r="L485" s="149"/>
      <c r="M485" s="154"/>
      <c r="T485" s="155"/>
      <c r="AT485" s="151" t="s">
        <v>177</v>
      </c>
      <c r="AU485" s="151" t="s">
        <v>87</v>
      </c>
      <c r="AV485" s="12" t="s">
        <v>39</v>
      </c>
      <c r="AW485" s="12" t="s">
        <v>38</v>
      </c>
      <c r="AX485" s="12" t="s">
        <v>78</v>
      </c>
      <c r="AY485" s="151" t="s">
        <v>165</v>
      </c>
    </row>
    <row r="486" spans="2:65" s="13" customFormat="1" ht="10.199999999999999">
      <c r="B486" s="156"/>
      <c r="D486" s="150" t="s">
        <v>177</v>
      </c>
      <c r="E486" s="157" t="s">
        <v>31</v>
      </c>
      <c r="F486" s="158" t="s">
        <v>479</v>
      </c>
      <c r="H486" s="159">
        <v>1.23</v>
      </c>
      <c r="I486" s="160"/>
      <c r="L486" s="156"/>
      <c r="M486" s="161"/>
      <c r="T486" s="162"/>
      <c r="AT486" s="157" t="s">
        <v>177</v>
      </c>
      <c r="AU486" s="157" t="s">
        <v>87</v>
      </c>
      <c r="AV486" s="13" t="s">
        <v>87</v>
      </c>
      <c r="AW486" s="13" t="s">
        <v>38</v>
      </c>
      <c r="AX486" s="13" t="s">
        <v>78</v>
      </c>
      <c r="AY486" s="157" t="s">
        <v>165</v>
      </c>
    </row>
    <row r="487" spans="2:65" s="12" customFormat="1" ht="20.399999999999999">
      <c r="B487" s="149"/>
      <c r="D487" s="150" t="s">
        <v>177</v>
      </c>
      <c r="E487" s="151" t="s">
        <v>31</v>
      </c>
      <c r="F487" s="152" t="s">
        <v>480</v>
      </c>
      <c r="H487" s="151" t="s">
        <v>31</v>
      </c>
      <c r="I487" s="153"/>
      <c r="L487" s="149"/>
      <c r="M487" s="154"/>
      <c r="T487" s="155"/>
      <c r="AT487" s="151" t="s">
        <v>177</v>
      </c>
      <c r="AU487" s="151" t="s">
        <v>87</v>
      </c>
      <c r="AV487" s="12" t="s">
        <v>39</v>
      </c>
      <c r="AW487" s="12" t="s">
        <v>38</v>
      </c>
      <c r="AX487" s="12" t="s">
        <v>78</v>
      </c>
      <c r="AY487" s="151" t="s">
        <v>165</v>
      </c>
    </row>
    <row r="488" spans="2:65" s="12" customFormat="1" ht="10.199999999999999">
      <c r="B488" s="149"/>
      <c r="D488" s="150" t="s">
        <v>177</v>
      </c>
      <c r="E488" s="151" t="s">
        <v>31</v>
      </c>
      <c r="F488" s="152" t="s">
        <v>493</v>
      </c>
      <c r="H488" s="151" t="s">
        <v>31</v>
      </c>
      <c r="I488" s="153"/>
      <c r="L488" s="149"/>
      <c r="M488" s="154"/>
      <c r="T488" s="155"/>
      <c r="AT488" s="151" t="s">
        <v>177</v>
      </c>
      <c r="AU488" s="151" t="s">
        <v>87</v>
      </c>
      <c r="AV488" s="12" t="s">
        <v>39</v>
      </c>
      <c r="AW488" s="12" t="s">
        <v>38</v>
      </c>
      <c r="AX488" s="12" t="s">
        <v>78</v>
      </c>
      <c r="AY488" s="151" t="s">
        <v>165</v>
      </c>
    </row>
    <row r="489" spans="2:65" s="13" customFormat="1" ht="10.199999999999999">
      <c r="B489" s="156"/>
      <c r="D489" s="150" t="s">
        <v>177</v>
      </c>
      <c r="E489" s="157" t="s">
        <v>31</v>
      </c>
      <c r="F489" s="158" t="s">
        <v>494</v>
      </c>
      <c r="H489" s="159">
        <v>-87.286000000000001</v>
      </c>
      <c r="I489" s="160"/>
      <c r="L489" s="156"/>
      <c r="M489" s="161"/>
      <c r="T489" s="162"/>
      <c r="AT489" s="157" t="s">
        <v>177</v>
      </c>
      <c r="AU489" s="157" t="s">
        <v>87</v>
      </c>
      <c r="AV489" s="13" t="s">
        <v>87</v>
      </c>
      <c r="AW489" s="13" t="s">
        <v>38</v>
      </c>
      <c r="AX489" s="13" t="s">
        <v>78</v>
      </c>
      <c r="AY489" s="157" t="s">
        <v>165</v>
      </c>
    </row>
    <row r="490" spans="2:65" s="14" customFormat="1" ht="10.199999999999999">
      <c r="B490" s="163"/>
      <c r="D490" s="150" t="s">
        <v>177</v>
      </c>
      <c r="E490" s="164" t="s">
        <v>31</v>
      </c>
      <c r="F490" s="165" t="s">
        <v>180</v>
      </c>
      <c r="H490" s="166">
        <v>471.52199999999999</v>
      </c>
      <c r="I490" s="167"/>
      <c r="L490" s="163"/>
      <c r="M490" s="168"/>
      <c r="T490" s="169"/>
      <c r="AT490" s="164" t="s">
        <v>177</v>
      </c>
      <c r="AU490" s="164" t="s">
        <v>87</v>
      </c>
      <c r="AV490" s="14" t="s">
        <v>173</v>
      </c>
      <c r="AW490" s="14" t="s">
        <v>38</v>
      </c>
      <c r="AX490" s="14" t="s">
        <v>39</v>
      </c>
      <c r="AY490" s="164" t="s">
        <v>165</v>
      </c>
    </row>
    <row r="491" spans="2:65" s="1" customFormat="1" ht="33" customHeight="1">
      <c r="B491" s="35"/>
      <c r="C491" s="132" t="s">
        <v>495</v>
      </c>
      <c r="D491" s="132" t="s">
        <v>168</v>
      </c>
      <c r="E491" s="133" t="s">
        <v>496</v>
      </c>
      <c r="F491" s="134" t="s">
        <v>497</v>
      </c>
      <c r="G491" s="135" t="s">
        <v>183</v>
      </c>
      <c r="H491" s="136">
        <v>484.697</v>
      </c>
      <c r="I491" s="137"/>
      <c r="J491" s="138">
        <f>ROUND(I491*H491,2)</f>
        <v>0</v>
      </c>
      <c r="K491" s="134" t="s">
        <v>172</v>
      </c>
      <c r="L491" s="35"/>
      <c r="M491" s="139" t="s">
        <v>31</v>
      </c>
      <c r="N491" s="140" t="s">
        <v>49</v>
      </c>
      <c r="P491" s="141">
        <f>O491*H491</f>
        <v>0</v>
      </c>
      <c r="Q491" s="141">
        <v>5.0000000000000001E-3</v>
      </c>
      <c r="R491" s="141">
        <f>Q491*H491</f>
        <v>2.4234849999999999</v>
      </c>
      <c r="S491" s="141">
        <v>0</v>
      </c>
      <c r="T491" s="142">
        <f>S491*H491</f>
        <v>0</v>
      </c>
      <c r="AR491" s="143" t="s">
        <v>173</v>
      </c>
      <c r="AT491" s="143" t="s">
        <v>168</v>
      </c>
      <c r="AU491" s="143" t="s">
        <v>87</v>
      </c>
      <c r="AY491" s="19" t="s">
        <v>165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9" t="s">
        <v>39</v>
      </c>
      <c r="BK491" s="144">
        <f>ROUND(I491*H491,2)</f>
        <v>0</v>
      </c>
      <c r="BL491" s="19" t="s">
        <v>173</v>
      </c>
      <c r="BM491" s="143" t="s">
        <v>498</v>
      </c>
    </row>
    <row r="492" spans="2:65" s="1" customFormat="1" ht="10.199999999999999" hidden="1">
      <c r="B492" s="35"/>
      <c r="D492" s="145" t="s">
        <v>175</v>
      </c>
      <c r="F492" s="146" t="s">
        <v>499</v>
      </c>
      <c r="I492" s="147"/>
      <c r="L492" s="35"/>
      <c r="M492" s="148"/>
      <c r="T492" s="56"/>
      <c r="AT492" s="19" t="s">
        <v>175</v>
      </c>
      <c r="AU492" s="19" t="s">
        <v>87</v>
      </c>
    </row>
    <row r="493" spans="2:65" s="12" customFormat="1" ht="10.199999999999999">
      <c r="B493" s="149"/>
      <c r="D493" s="150" t="s">
        <v>177</v>
      </c>
      <c r="E493" s="151" t="s">
        <v>31</v>
      </c>
      <c r="F493" s="152" t="s">
        <v>374</v>
      </c>
      <c r="H493" s="151" t="s">
        <v>31</v>
      </c>
      <c r="I493" s="153"/>
      <c r="L493" s="149"/>
      <c r="M493" s="154"/>
      <c r="T493" s="155"/>
      <c r="AT493" s="151" t="s">
        <v>177</v>
      </c>
      <c r="AU493" s="151" t="s">
        <v>87</v>
      </c>
      <c r="AV493" s="12" t="s">
        <v>39</v>
      </c>
      <c r="AW493" s="12" t="s">
        <v>38</v>
      </c>
      <c r="AX493" s="12" t="s">
        <v>78</v>
      </c>
      <c r="AY493" s="151" t="s">
        <v>165</v>
      </c>
    </row>
    <row r="494" spans="2:65" s="12" customFormat="1" ht="10.199999999999999">
      <c r="B494" s="149"/>
      <c r="D494" s="150" t="s">
        <v>177</v>
      </c>
      <c r="E494" s="151" t="s">
        <v>31</v>
      </c>
      <c r="F494" s="152" t="s">
        <v>371</v>
      </c>
      <c r="H494" s="151" t="s">
        <v>31</v>
      </c>
      <c r="I494" s="153"/>
      <c r="L494" s="149"/>
      <c r="M494" s="154"/>
      <c r="T494" s="155"/>
      <c r="AT494" s="151" t="s">
        <v>177</v>
      </c>
      <c r="AU494" s="151" t="s">
        <v>87</v>
      </c>
      <c r="AV494" s="12" t="s">
        <v>39</v>
      </c>
      <c r="AW494" s="12" t="s">
        <v>38</v>
      </c>
      <c r="AX494" s="12" t="s">
        <v>78</v>
      </c>
      <c r="AY494" s="151" t="s">
        <v>165</v>
      </c>
    </row>
    <row r="495" spans="2:65" s="12" customFormat="1" ht="10.199999999999999">
      <c r="B495" s="149"/>
      <c r="D495" s="150" t="s">
        <v>177</v>
      </c>
      <c r="E495" s="151" t="s">
        <v>31</v>
      </c>
      <c r="F495" s="152" t="s">
        <v>453</v>
      </c>
      <c r="H495" s="151" t="s">
        <v>31</v>
      </c>
      <c r="I495" s="153"/>
      <c r="L495" s="149"/>
      <c r="M495" s="154"/>
      <c r="T495" s="155"/>
      <c r="AT495" s="151" t="s">
        <v>177</v>
      </c>
      <c r="AU495" s="151" t="s">
        <v>87</v>
      </c>
      <c r="AV495" s="12" t="s">
        <v>39</v>
      </c>
      <c r="AW495" s="12" t="s">
        <v>38</v>
      </c>
      <c r="AX495" s="12" t="s">
        <v>78</v>
      </c>
      <c r="AY495" s="151" t="s">
        <v>165</v>
      </c>
    </row>
    <row r="496" spans="2:65" s="13" customFormat="1" ht="20.399999999999999">
      <c r="B496" s="156"/>
      <c r="D496" s="150" t="s">
        <v>177</v>
      </c>
      <c r="E496" s="157" t="s">
        <v>31</v>
      </c>
      <c r="F496" s="158" t="s">
        <v>454</v>
      </c>
      <c r="H496" s="159">
        <v>108.47499999999999</v>
      </c>
      <c r="I496" s="160"/>
      <c r="L496" s="156"/>
      <c r="M496" s="161"/>
      <c r="T496" s="162"/>
      <c r="AT496" s="157" t="s">
        <v>177</v>
      </c>
      <c r="AU496" s="157" t="s">
        <v>87</v>
      </c>
      <c r="AV496" s="13" t="s">
        <v>87</v>
      </c>
      <c r="AW496" s="13" t="s">
        <v>38</v>
      </c>
      <c r="AX496" s="13" t="s">
        <v>78</v>
      </c>
      <c r="AY496" s="157" t="s">
        <v>165</v>
      </c>
    </row>
    <row r="497" spans="2:65" s="15" customFormat="1" ht="10.199999999999999">
      <c r="B497" s="170"/>
      <c r="D497" s="150" t="s">
        <v>177</v>
      </c>
      <c r="E497" s="171" t="s">
        <v>31</v>
      </c>
      <c r="F497" s="172" t="s">
        <v>246</v>
      </c>
      <c r="H497" s="173">
        <v>108.47499999999999</v>
      </c>
      <c r="I497" s="174"/>
      <c r="L497" s="170"/>
      <c r="M497" s="175"/>
      <c r="T497" s="176"/>
      <c r="AT497" s="171" t="s">
        <v>177</v>
      </c>
      <c r="AU497" s="171" t="s">
        <v>87</v>
      </c>
      <c r="AV497" s="15" t="s">
        <v>166</v>
      </c>
      <c r="AW497" s="15" t="s">
        <v>38</v>
      </c>
      <c r="AX497" s="15" t="s">
        <v>78</v>
      </c>
      <c r="AY497" s="171" t="s">
        <v>165</v>
      </c>
    </row>
    <row r="498" spans="2:65" s="12" customFormat="1" ht="10.199999999999999">
      <c r="B498" s="149"/>
      <c r="D498" s="150" t="s">
        <v>177</v>
      </c>
      <c r="E498" s="151" t="s">
        <v>31</v>
      </c>
      <c r="F498" s="152" t="s">
        <v>500</v>
      </c>
      <c r="H498" s="151" t="s">
        <v>31</v>
      </c>
      <c r="I498" s="153"/>
      <c r="L498" s="149"/>
      <c r="M498" s="154"/>
      <c r="T498" s="155"/>
      <c r="AT498" s="151" t="s">
        <v>177</v>
      </c>
      <c r="AU498" s="151" t="s">
        <v>87</v>
      </c>
      <c r="AV498" s="12" t="s">
        <v>39</v>
      </c>
      <c r="AW498" s="12" t="s">
        <v>38</v>
      </c>
      <c r="AX498" s="12" t="s">
        <v>78</v>
      </c>
      <c r="AY498" s="151" t="s">
        <v>165</v>
      </c>
    </row>
    <row r="499" spans="2:65" s="13" customFormat="1" ht="20.399999999999999">
      <c r="B499" s="156"/>
      <c r="D499" s="150" t="s">
        <v>177</v>
      </c>
      <c r="E499" s="157" t="s">
        <v>31</v>
      </c>
      <c r="F499" s="158" t="s">
        <v>457</v>
      </c>
      <c r="H499" s="159">
        <v>392.73500000000001</v>
      </c>
      <c r="I499" s="160"/>
      <c r="L499" s="156"/>
      <c r="M499" s="161"/>
      <c r="T499" s="162"/>
      <c r="AT499" s="157" t="s">
        <v>177</v>
      </c>
      <c r="AU499" s="157" t="s">
        <v>87</v>
      </c>
      <c r="AV499" s="13" t="s">
        <v>87</v>
      </c>
      <c r="AW499" s="13" t="s">
        <v>38</v>
      </c>
      <c r="AX499" s="13" t="s">
        <v>78</v>
      </c>
      <c r="AY499" s="157" t="s">
        <v>165</v>
      </c>
    </row>
    <row r="500" spans="2:65" s="13" customFormat="1" ht="30.6">
      <c r="B500" s="156"/>
      <c r="D500" s="150" t="s">
        <v>177</v>
      </c>
      <c r="E500" s="157" t="s">
        <v>31</v>
      </c>
      <c r="F500" s="158" t="s">
        <v>458</v>
      </c>
      <c r="H500" s="159">
        <v>-40.095999999999997</v>
      </c>
      <c r="I500" s="160"/>
      <c r="L500" s="156"/>
      <c r="M500" s="161"/>
      <c r="T500" s="162"/>
      <c r="AT500" s="157" t="s">
        <v>177</v>
      </c>
      <c r="AU500" s="157" t="s">
        <v>87</v>
      </c>
      <c r="AV500" s="13" t="s">
        <v>87</v>
      </c>
      <c r="AW500" s="13" t="s">
        <v>38</v>
      </c>
      <c r="AX500" s="13" t="s">
        <v>78</v>
      </c>
      <c r="AY500" s="157" t="s">
        <v>165</v>
      </c>
    </row>
    <row r="501" spans="2:65" s="12" customFormat="1" ht="10.199999999999999">
      <c r="B501" s="149"/>
      <c r="D501" s="150" t="s">
        <v>177</v>
      </c>
      <c r="E501" s="151" t="s">
        <v>31</v>
      </c>
      <c r="F501" s="152" t="s">
        <v>501</v>
      </c>
      <c r="H501" s="151" t="s">
        <v>31</v>
      </c>
      <c r="I501" s="153"/>
      <c r="L501" s="149"/>
      <c r="M501" s="154"/>
      <c r="T501" s="155"/>
      <c r="AT501" s="151" t="s">
        <v>177</v>
      </c>
      <c r="AU501" s="151" t="s">
        <v>87</v>
      </c>
      <c r="AV501" s="12" t="s">
        <v>39</v>
      </c>
      <c r="AW501" s="12" t="s">
        <v>38</v>
      </c>
      <c r="AX501" s="12" t="s">
        <v>78</v>
      </c>
      <c r="AY501" s="151" t="s">
        <v>165</v>
      </c>
    </row>
    <row r="502" spans="2:65" s="13" customFormat="1" ht="10.199999999999999">
      <c r="B502" s="156"/>
      <c r="D502" s="150" t="s">
        <v>177</v>
      </c>
      <c r="E502" s="157" t="s">
        <v>31</v>
      </c>
      <c r="F502" s="158" t="s">
        <v>460</v>
      </c>
      <c r="H502" s="159">
        <v>0.3</v>
      </c>
      <c r="I502" s="160"/>
      <c r="L502" s="156"/>
      <c r="M502" s="161"/>
      <c r="T502" s="162"/>
      <c r="AT502" s="157" t="s">
        <v>177</v>
      </c>
      <c r="AU502" s="157" t="s">
        <v>87</v>
      </c>
      <c r="AV502" s="13" t="s">
        <v>87</v>
      </c>
      <c r="AW502" s="13" t="s">
        <v>38</v>
      </c>
      <c r="AX502" s="13" t="s">
        <v>78</v>
      </c>
      <c r="AY502" s="157" t="s">
        <v>165</v>
      </c>
    </row>
    <row r="503" spans="2:65" s="12" customFormat="1" ht="10.199999999999999">
      <c r="B503" s="149"/>
      <c r="D503" s="150" t="s">
        <v>177</v>
      </c>
      <c r="E503" s="151" t="s">
        <v>31</v>
      </c>
      <c r="F503" s="152" t="s">
        <v>461</v>
      </c>
      <c r="H503" s="151" t="s">
        <v>31</v>
      </c>
      <c r="I503" s="153"/>
      <c r="L503" s="149"/>
      <c r="M503" s="154"/>
      <c r="T503" s="155"/>
      <c r="AT503" s="151" t="s">
        <v>177</v>
      </c>
      <c r="AU503" s="151" t="s">
        <v>87</v>
      </c>
      <c r="AV503" s="12" t="s">
        <v>39</v>
      </c>
      <c r="AW503" s="12" t="s">
        <v>38</v>
      </c>
      <c r="AX503" s="12" t="s">
        <v>78</v>
      </c>
      <c r="AY503" s="151" t="s">
        <v>165</v>
      </c>
    </row>
    <row r="504" spans="2:65" s="13" customFormat="1" ht="30.6">
      <c r="B504" s="156"/>
      <c r="D504" s="150" t="s">
        <v>177</v>
      </c>
      <c r="E504" s="157" t="s">
        <v>31</v>
      </c>
      <c r="F504" s="158" t="s">
        <v>462</v>
      </c>
      <c r="H504" s="159">
        <v>19.983000000000001</v>
      </c>
      <c r="I504" s="160"/>
      <c r="L504" s="156"/>
      <c r="M504" s="161"/>
      <c r="T504" s="162"/>
      <c r="AT504" s="157" t="s">
        <v>177</v>
      </c>
      <c r="AU504" s="157" t="s">
        <v>87</v>
      </c>
      <c r="AV504" s="13" t="s">
        <v>87</v>
      </c>
      <c r="AW504" s="13" t="s">
        <v>38</v>
      </c>
      <c r="AX504" s="13" t="s">
        <v>78</v>
      </c>
      <c r="AY504" s="157" t="s">
        <v>165</v>
      </c>
    </row>
    <row r="505" spans="2:65" s="13" customFormat="1" ht="10.199999999999999">
      <c r="B505" s="156"/>
      <c r="D505" s="150" t="s">
        <v>177</v>
      </c>
      <c r="E505" s="157" t="s">
        <v>31</v>
      </c>
      <c r="F505" s="158" t="s">
        <v>463</v>
      </c>
      <c r="H505" s="159">
        <v>3.3</v>
      </c>
      <c r="I505" s="160"/>
      <c r="L505" s="156"/>
      <c r="M505" s="161"/>
      <c r="T505" s="162"/>
      <c r="AT505" s="157" t="s">
        <v>177</v>
      </c>
      <c r="AU505" s="157" t="s">
        <v>87</v>
      </c>
      <c r="AV505" s="13" t="s">
        <v>87</v>
      </c>
      <c r="AW505" s="13" t="s">
        <v>38</v>
      </c>
      <c r="AX505" s="13" t="s">
        <v>78</v>
      </c>
      <c r="AY505" s="157" t="s">
        <v>165</v>
      </c>
    </row>
    <row r="506" spans="2:65" s="15" customFormat="1" ht="10.199999999999999">
      <c r="B506" s="170"/>
      <c r="D506" s="150" t="s">
        <v>177</v>
      </c>
      <c r="E506" s="171" t="s">
        <v>31</v>
      </c>
      <c r="F506" s="172" t="s">
        <v>246</v>
      </c>
      <c r="H506" s="173">
        <v>376.22199999999998</v>
      </c>
      <c r="I506" s="174"/>
      <c r="L506" s="170"/>
      <c r="M506" s="175"/>
      <c r="T506" s="176"/>
      <c r="AT506" s="171" t="s">
        <v>177</v>
      </c>
      <c r="AU506" s="171" t="s">
        <v>87</v>
      </c>
      <c r="AV506" s="15" t="s">
        <v>166</v>
      </c>
      <c r="AW506" s="15" t="s">
        <v>38</v>
      </c>
      <c r="AX506" s="15" t="s">
        <v>78</v>
      </c>
      <c r="AY506" s="171" t="s">
        <v>165</v>
      </c>
    </row>
    <row r="507" spans="2:65" s="14" customFormat="1" ht="10.199999999999999">
      <c r="B507" s="163"/>
      <c r="D507" s="150" t="s">
        <v>177</v>
      </c>
      <c r="E507" s="164" t="s">
        <v>31</v>
      </c>
      <c r="F507" s="165" t="s">
        <v>180</v>
      </c>
      <c r="H507" s="166">
        <v>484.697</v>
      </c>
      <c r="I507" s="167"/>
      <c r="L507" s="163"/>
      <c r="M507" s="168"/>
      <c r="T507" s="169"/>
      <c r="AT507" s="164" t="s">
        <v>177</v>
      </c>
      <c r="AU507" s="164" t="s">
        <v>87</v>
      </c>
      <c r="AV507" s="14" t="s">
        <v>173</v>
      </c>
      <c r="AW507" s="14" t="s">
        <v>38</v>
      </c>
      <c r="AX507" s="14" t="s">
        <v>39</v>
      </c>
      <c r="AY507" s="164" t="s">
        <v>165</v>
      </c>
    </row>
    <row r="508" spans="2:65" s="1" customFormat="1" ht="24.15" customHeight="1">
      <c r="B508" s="35"/>
      <c r="C508" s="132" t="s">
        <v>502</v>
      </c>
      <c r="D508" s="132" t="s">
        <v>168</v>
      </c>
      <c r="E508" s="133" t="s">
        <v>503</v>
      </c>
      <c r="F508" s="134" t="s">
        <v>504</v>
      </c>
      <c r="G508" s="135" t="s">
        <v>183</v>
      </c>
      <c r="H508" s="136">
        <v>260.58999999999997</v>
      </c>
      <c r="I508" s="137"/>
      <c r="J508" s="138">
        <f>ROUND(I508*H508,2)</f>
        <v>0</v>
      </c>
      <c r="K508" s="134" t="s">
        <v>31</v>
      </c>
      <c r="L508" s="35"/>
      <c r="M508" s="139" t="s">
        <v>31</v>
      </c>
      <c r="N508" s="140" t="s">
        <v>49</v>
      </c>
      <c r="P508" s="141">
        <f>O508*H508</f>
        <v>0</v>
      </c>
      <c r="Q508" s="141">
        <v>2E-3</v>
      </c>
      <c r="R508" s="141">
        <f>Q508*H508</f>
        <v>0.52117999999999998</v>
      </c>
      <c r="S508" s="141">
        <v>0</v>
      </c>
      <c r="T508" s="142">
        <f>S508*H508</f>
        <v>0</v>
      </c>
      <c r="AR508" s="143" t="s">
        <v>173</v>
      </c>
      <c r="AT508" s="143" t="s">
        <v>168</v>
      </c>
      <c r="AU508" s="143" t="s">
        <v>87</v>
      </c>
      <c r="AY508" s="19" t="s">
        <v>165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9" t="s">
        <v>39</v>
      </c>
      <c r="BK508" s="144">
        <f>ROUND(I508*H508,2)</f>
        <v>0</v>
      </c>
      <c r="BL508" s="19" t="s">
        <v>173</v>
      </c>
      <c r="BM508" s="143" t="s">
        <v>505</v>
      </c>
    </row>
    <row r="509" spans="2:65" s="12" customFormat="1" ht="10.199999999999999">
      <c r="B509" s="149"/>
      <c r="D509" s="150" t="s">
        <v>177</v>
      </c>
      <c r="E509" s="151" t="s">
        <v>31</v>
      </c>
      <c r="F509" s="152" t="s">
        <v>374</v>
      </c>
      <c r="H509" s="151" t="s">
        <v>31</v>
      </c>
      <c r="I509" s="153"/>
      <c r="L509" s="149"/>
      <c r="M509" s="154"/>
      <c r="T509" s="155"/>
      <c r="AT509" s="151" t="s">
        <v>177</v>
      </c>
      <c r="AU509" s="151" t="s">
        <v>87</v>
      </c>
      <c r="AV509" s="12" t="s">
        <v>39</v>
      </c>
      <c r="AW509" s="12" t="s">
        <v>38</v>
      </c>
      <c r="AX509" s="12" t="s">
        <v>78</v>
      </c>
      <c r="AY509" s="151" t="s">
        <v>165</v>
      </c>
    </row>
    <row r="510" spans="2:65" s="12" customFormat="1" ht="10.199999999999999">
      <c r="B510" s="149"/>
      <c r="D510" s="150" t="s">
        <v>177</v>
      </c>
      <c r="E510" s="151" t="s">
        <v>31</v>
      </c>
      <c r="F510" s="152" t="s">
        <v>371</v>
      </c>
      <c r="H510" s="151" t="s">
        <v>31</v>
      </c>
      <c r="I510" s="153"/>
      <c r="L510" s="149"/>
      <c r="M510" s="154"/>
      <c r="T510" s="155"/>
      <c r="AT510" s="151" t="s">
        <v>177</v>
      </c>
      <c r="AU510" s="151" t="s">
        <v>87</v>
      </c>
      <c r="AV510" s="12" t="s">
        <v>39</v>
      </c>
      <c r="AW510" s="12" t="s">
        <v>38</v>
      </c>
      <c r="AX510" s="12" t="s">
        <v>78</v>
      </c>
      <c r="AY510" s="151" t="s">
        <v>165</v>
      </c>
    </row>
    <row r="511" spans="2:65" s="12" customFormat="1" ht="10.199999999999999">
      <c r="B511" s="149"/>
      <c r="D511" s="150" t="s">
        <v>177</v>
      </c>
      <c r="E511" s="151" t="s">
        <v>31</v>
      </c>
      <c r="F511" s="152" t="s">
        <v>453</v>
      </c>
      <c r="H511" s="151" t="s">
        <v>31</v>
      </c>
      <c r="I511" s="153"/>
      <c r="L511" s="149"/>
      <c r="M511" s="154"/>
      <c r="T511" s="155"/>
      <c r="AT511" s="151" t="s">
        <v>177</v>
      </c>
      <c r="AU511" s="151" t="s">
        <v>87</v>
      </c>
      <c r="AV511" s="12" t="s">
        <v>39</v>
      </c>
      <c r="AW511" s="12" t="s">
        <v>38</v>
      </c>
      <c r="AX511" s="12" t="s">
        <v>78</v>
      </c>
      <c r="AY511" s="151" t="s">
        <v>165</v>
      </c>
    </row>
    <row r="512" spans="2:65" s="13" customFormat="1" ht="20.399999999999999">
      <c r="B512" s="156"/>
      <c r="D512" s="150" t="s">
        <v>177</v>
      </c>
      <c r="E512" s="157" t="s">
        <v>31</v>
      </c>
      <c r="F512" s="158" t="s">
        <v>454</v>
      </c>
      <c r="H512" s="159">
        <v>108.47499999999999</v>
      </c>
      <c r="I512" s="160"/>
      <c r="L512" s="156"/>
      <c r="M512" s="161"/>
      <c r="T512" s="162"/>
      <c r="AT512" s="157" t="s">
        <v>177</v>
      </c>
      <c r="AU512" s="157" t="s">
        <v>87</v>
      </c>
      <c r="AV512" s="13" t="s">
        <v>87</v>
      </c>
      <c r="AW512" s="13" t="s">
        <v>38</v>
      </c>
      <c r="AX512" s="13" t="s">
        <v>78</v>
      </c>
      <c r="AY512" s="157" t="s">
        <v>165</v>
      </c>
    </row>
    <row r="513" spans="2:65" s="12" customFormat="1" ht="20.399999999999999">
      <c r="B513" s="149"/>
      <c r="D513" s="150" t="s">
        <v>177</v>
      </c>
      <c r="E513" s="151" t="s">
        <v>31</v>
      </c>
      <c r="F513" s="152" t="s">
        <v>375</v>
      </c>
      <c r="H513" s="151" t="s">
        <v>31</v>
      </c>
      <c r="I513" s="153"/>
      <c r="L513" s="149"/>
      <c r="M513" s="154"/>
      <c r="T513" s="155"/>
      <c r="AT513" s="151" t="s">
        <v>177</v>
      </c>
      <c r="AU513" s="151" t="s">
        <v>87</v>
      </c>
      <c r="AV513" s="12" t="s">
        <v>39</v>
      </c>
      <c r="AW513" s="12" t="s">
        <v>38</v>
      </c>
      <c r="AX513" s="12" t="s">
        <v>78</v>
      </c>
      <c r="AY513" s="151" t="s">
        <v>165</v>
      </c>
    </row>
    <row r="514" spans="2:65" s="13" customFormat="1" ht="10.199999999999999">
      <c r="B514" s="156"/>
      <c r="D514" s="150" t="s">
        <v>177</v>
      </c>
      <c r="E514" s="157" t="s">
        <v>31</v>
      </c>
      <c r="F514" s="158" t="s">
        <v>376</v>
      </c>
      <c r="H514" s="159">
        <v>62.81</v>
      </c>
      <c r="I514" s="160"/>
      <c r="L514" s="156"/>
      <c r="M514" s="161"/>
      <c r="T514" s="162"/>
      <c r="AT514" s="157" t="s">
        <v>177</v>
      </c>
      <c r="AU514" s="157" t="s">
        <v>87</v>
      </c>
      <c r="AV514" s="13" t="s">
        <v>87</v>
      </c>
      <c r="AW514" s="13" t="s">
        <v>38</v>
      </c>
      <c r="AX514" s="13" t="s">
        <v>78</v>
      </c>
      <c r="AY514" s="157" t="s">
        <v>165</v>
      </c>
    </row>
    <row r="515" spans="2:65" s="12" customFormat="1" ht="10.199999999999999">
      <c r="B515" s="149"/>
      <c r="D515" s="150" t="s">
        <v>177</v>
      </c>
      <c r="E515" s="151" t="s">
        <v>31</v>
      </c>
      <c r="F515" s="152" t="s">
        <v>506</v>
      </c>
      <c r="H515" s="151" t="s">
        <v>31</v>
      </c>
      <c r="I515" s="153"/>
      <c r="L515" s="149"/>
      <c r="M515" s="154"/>
      <c r="T515" s="155"/>
      <c r="AT515" s="151" t="s">
        <v>177</v>
      </c>
      <c r="AU515" s="151" t="s">
        <v>87</v>
      </c>
      <c r="AV515" s="12" t="s">
        <v>39</v>
      </c>
      <c r="AW515" s="12" t="s">
        <v>38</v>
      </c>
      <c r="AX515" s="12" t="s">
        <v>78</v>
      </c>
      <c r="AY515" s="151" t="s">
        <v>165</v>
      </c>
    </row>
    <row r="516" spans="2:65" s="13" customFormat="1" ht="10.199999999999999">
      <c r="B516" s="156"/>
      <c r="D516" s="150" t="s">
        <v>177</v>
      </c>
      <c r="E516" s="157" t="s">
        <v>31</v>
      </c>
      <c r="F516" s="158" t="s">
        <v>507</v>
      </c>
      <c r="H516" s="159">
        <v>66.95</v>
      </c>
      <c r="I516" s="160"/>
      <c r="L516" s="156"/>
      <c r="M516" s="161"/>
      <c r="T516" s="162"/>
      <c r="AT516" s="157" t="s">
        <v>177</v>
      </c>
      <c r="AU516" s="157" t="s">
        <v>87</v>
      </c>
      <c r="AV516" s="13" t="s">
        <v>87</v>
      </c>
      <c r="AW516" s="13" t="s">
        <v>38</v>
      </c>
      <c r="AX516" s="13" t="s">
        <v>78</v>
      </c>
      <c r="AY516" s="157" t="s">
        <v>165</v>
      </c>
    </row>
    <row r="517" spans="2:65" s="13" customFormat="1" ht="10.199999999999999">
      <c r="B517" s="156"/>
      <c r="D517" s="150" t="s">
        <v>177</v>
      </c>
      <c r="E517" s="157" t="s">
        <v>31</v>
      </c>
      <c r="F517" s="158" t="s">
        <v>508</v>
      </c>
      <c r="H517" s="159">
        <v>-7.7850000000000001</v>
      </c>
      <c r="I517" s="160"/>
      <c r="L517" s="156"/>
      <c r="M517" s="161"/>
      <c r="T517" s="162"/>
      <c r="AT517" s="157" t="s">
        <v>177</v>
      </c>
      <c r="AU517" s="157" t="s">
        <v>87</v>
      </c>
      <c r="AV517" s="13" t="s">
        <v>87</v>
      </c>
      <c r="AW517" s="13" t="s">
        <v>38</v>
      </c>
      <c r="AX517" s="13" t="s">
        <v>78</v>
      </c>
      <c r="AY517" s="157" t="s">
        <v>165</v>
      </c>
    </row>
    <row r="518" spans="2:65" s="12" customFormat="1" ht="10.199999999999999">
      <c r="B518" s="149"/>
      <c r="D518" s="150" t="s">
        <v>177</v>
      </c>
      <c r="E518" s="151" t="s">
        <v>31</v>
      </c>
      <c r="F518" s="152" t="s">
        <v>461</v>
      </c>
      <c r="H518" s="151" t="s">
        <v>31</v>
      </c>
      <c r="I518" s="153"/>
      <c r="L518" s="149"/>
      <c r="M518" s="154"/>
      <c r="T518" s="155"/>
      <c r="AT518" s="151" t="s">
        <v>177</v>
      </c>
      <c r="AU518" s="151" t="s">
        <v>87</v>
      </c>
      <c r="AV518" s="12" t="s">
        <v>39</v>
      </c>
      <c r="AW518" s="12" t="s">
        <v>38</v>
      </c>
      <c r="AX518" s="12" t="s">
        <v>78</v>
      </c>
      <c r="AY518" s="151" t="s">
        <v>165</v>
      </c>
    </row>
    <row r="519" spans="2:65" s="13" customFormat="1" ht="10.199999999999999">
      <c r="B519" s="156"/>
      <c r="D519" s="150" t="s">
        <v>177</v>
      </c>
      <c r="E519" s="157" t="s">
        <v>31</v>
      </c>
      <c r="F519" s="158" t="s">
        <v>509</v>
      </c>
      <c r="H519" s="159">
        <v>4.29</v>
      </c>
      <c r="I519" s="160"/>
      <c r="L519" s="156"/>
      <c r="M519" s="161"/>
      <c r="T519" s="162"/>
      <c r="AT519" s="157" t="s">
        <v>177</v>
      </c>
      <c r="AU519" s="157" t="s">
        <v>87</v>
      </c>
      <c r="AV519" s="13" t="s">
        <v>87</v>
      </c>
      <c r="AW519" s="13" t="s">
        <v>38</v>
      </c>
      <c r="AX519" s="13" t="s">
        <v>78</v>
      </c>
      <c r="AY519" s="157" t="s">
        <v>165</v>
      </c>
    </row>
    <row r="520" spans="2:65" s="12" customFormat="1" ht="10.199999999999999">
      <c r="B520" s="149"/>
      <c r="D520" s="150" t="s">
        <v>177</v>
      </c>
      <c r="E520" s="151" t="s">
        <v>31</v>
      </c>
      <c r="F520" s="152" t="s">
        <v>510</v>
      </c>
      <c r="H520" s="151" t="s">
        <v>31</v>
      </c>
      <c r="I520" s="153"/>
      <c r="L520" s="149"/>
      <c r="M520" s="154"/>
      <c r="T520" s="155"/>
      <c r="AT520" s="151" t="s">
        <v>177</v>
      </c>
      <c r="AU520" s="151" t="s">
        <v>87</v>
      </c>
      <c r="AV520" s="12" t="s">
        <v>39</v>
      </c>
      <c r="AW520" s="12" t="s">
        <v>38</v>
      </c>
      <c r="AX520" s="12" t="s">
        <v>78</v>
      </c>
      <c r="AY520" s="151" t="s">
        <v>165</v>
      </c>
    </row>
    <row r="521" spans="2:65" s="13" customFormat="1" ht="10.199999999999999">
      <c r="B521" s="156"/>
      <c r="D521" s="150" t="s">
        <v>177</v>
      </c>
      <c r="E521" s="157" t="s">
        <v>31</v>
      </c>
      <c r="F521" s="158" t="s">
        <v>460</v>
      </c>
      <c r="H521" s="159">
        <v>0.3</v>
      </c>
      <c r="I521" s="160"/>
      <c r="L521" s="156"/>
      <c r="M521" s="161"/>
      <c r="T521" s="162"/>
      <c r="AT521" s="157" t="s">
        <v>177</v>
      </c>
      <c r="AU521" s="157" t="s">
        <v>87</v>
      </c>
      <c r="AV521" s="13" t="s">
        <v>87</v>
      </c>
      <c r="AW521" s="13" t="s">
        <v>38</v>
      </c>
      <c r="AX521" s="13" t="s">
        <v>78</v>
      </c>
      <c r="AY521" s="157" t="s">
        <v>165</v>
      </c>
    </row>
    <row r="522" spans="2:65" s="12" customFormat="1" ht="10.199999999999999">
      <c r="B522" s="149"/>
      <c r="D522" s="150" t="s">
        <v>177</v>
      </c>
      <c r="E522" s="151" t="s">
        <v>31</v>
      </c>
      <c r="F522" s="152" t="s">
        <v>511</v>
      </c>
      <c r="H522" s="151" t="s">
        <v>31</v>
      </c>
      <c r="I522" s="153"/>
      <c r="L522" s="149"/>
      <c r="M522" s="154"/>
      <c r="T522" s="155"/>
      <c r="AT522" s="151" t="s">
        <v>177</v>
      </c>
      <c r="AU522" s="151" t="s">
        <v>87</v>
      </c>
      <c r="AV522" s="12" t="s">
        <v>39</v>
      </c>
      <c r="AW522" s="12" t="s">
        <v>38</v>
      </c>
      <c r="AX522" s="12" t="s">
        <v>78</v>
      </c>
      <c r="AY522" s="151" t="s">
        <v>165</v>
      </c>
    </row>
    <row r="523" spans="2:65" s="13" customFormat="1" ht="10.199999999999999">
      <c r="B523" s="156"/>
      <c r="D523" s="150" t="s">
        <v>177</v>
      </c>
      <c r="E523" s="157" t="s">
        <v>31</v>
      </c>
      <c r="F523" s="158" t="s">
        <v>512</v>
      </c>
      <c r="H523" s="159">
        <v>6.08</v>
      </c>
      <c r="I523" s="160"/>
      <c r="L523" s="156"/>
      <c r="M523" s="161"/>
      <c r="T523" s="162"/>
      <c r="AT523" s="157" t="s">
        <v>177</v>
      </c>
      <c r="AU523" s="157" t="s">
        <v>87</v>
      </c>
      <c r="AV523" s="13" t="s">
        <v>87</v>
      </c>
      <c r="AW523" s="13" t="s">
        <v>38</v>
      </c>
      <c r="AX523" s="13" t="s">
        <v>78</v>
      </c>
      <c r="AY523" s="157" t="s">
        <v>165</v>
      </c>
    </row>
    <row r="524" spans="2:65" s="12" customFormat="1" ht="10.199999999999999">
      <c r="B524" s="149"/>
      <c r="D524" s="150" t="s">
        <v>177</v>
      </c>
      <c r="E524" s="151" t="s">
        <v>31</v>
      </c>
      <c r="F524" s="152" t="s">
        <v>377</v>
      </c>
      <c r="H524" s="151" t="s">
        <v>31</v>
      </c>
      <c r="I524" s="153"/>
      <c r="L524" s="149"/>
      <c r="M524" s="154"/>
      <c r="T524" s="155"/>
      <c r="AT524" s="151" t="s">
        <v>177</v>
      </c>
      <c r="AU524" s="151" t="s">
        <v>87</v>
      </c>
      <c r="AV524" s="12" t="s">
        <v>39</v>
      </c>
      <c r="AW524" s="12" t="s">
        <v>38</v>
      </c>
      <c r="AX524" s="12" t="s">
        <v>78</v>
      </c>
      <c r="AY524" s="151" t="s">
        <v>165</v>
      </c>
    </row>
    <row r="525" spans="2:65" s="13" customFormat="1" ht="10.199999999999999">
      <c r="B525" s="156"/>
      <c r="D525" s="150" t="s">
        <v>177</v>
      </c>
      <c r="E525" s="157" t="s">
        <v>31</v>
      </c>
      <c r="F525" s="158" t="s">
        <v>378</v>
      </c>
      <c r="H525" s="159">
        <v>19.47</v>
      </c>
      <c r="I525" s="160"/>
      <c r="L525" s="156"/>
      <c r="M525" s="161"/>
      <c r="T525" s="162"/>
      <c r="AT525" s="157" t="s">
        <v>177</v>
      </c>
      <c r="AU525" s="157" t="s">
        <v>87</v>
      </c>
      <c r="AV525" s="13" t="s">
        <v>87</v>
      </c>
      <c r="AW525" s="13" t="s">
        <v>38</v>
      </c>
      <c r="AX525" s="13" t="s">
        <v>78</v>
      </c>
      <c r="AY525" s="157" t="s">
        <v>165</v>
      </c>
    </row>
    <row r="526" spans="2:65" s="14" customFormat="1" ht="10.199999999999999">
      <c r="B526" s="163"/>
      <c r="D526" s="150" t="s">
        <v>177</v>
      </c>
      <c r="E526" s="164" t="s">
        <v>31</v>
      </c>
      <c r="F526" s="165" t="s">
        <v>180</v>
      </c>
      <c r="H526" s="166">
        <v>260.58999999999997</v>
      </c>
      <c r="I526" s="167"/>
      <c r="L526" s="163"/>
      <c r="M526" s="168"/>
      <c r="T526" s="169"/>
      <c r="AT526" s="164" t="s">
        <v>177</v>
      </c>
      <c r="AU526" s="164" t="s">
        <v>87</v>
      </c>
      <c r="AV526" s="14" t="s">
        <v>173</v>
      </c>
      <c r="AW526" s="14" t="s">
        <v>38</v>
      </c>
      <c r="AX526" s="14" t="s">
        <v>39</v>
      </c>
      <c r="AY526" s="164" t="s">
        <v>165</v>
      </c>
    </row>
    <row r="527" spans="2:65" s="1" customFormat="1" ht="55.5" customHeight="1">
      <c r="B527" s="35"/>
      <c r="C527" s="132" t="s">
        <v>513</v>
      </c>
      <c r="D527" s="132" t="s">
        <v>168</v>
      </c>
      <c r="E527" s="133" t="s">
        <v>514</v>
      </c>
      <c r="F527" s="134" t="s">
        <v>515</v>
      </c>
      <c r="G527" s="135" t="s">
        <v>103</v>
      </c>
      <c r="H527" s="136">
        <v>313.83999999999997</v>
      </c>
      <c r="I527" s="137"/>
      <c r="J527" s="138">
        <f>ROUND(I527*H527,2)</f>
        <v>0</v>
      </c>
      <c r="K527" s="134" t="s">
        <v>172</v>
      </c>
      <c r="L527" s="35"/>
      <c r="M527" s="139" t="s">
        <v>31</v>
      </c>
      <c r="N527" s="140" t="s">
        <v>49</v>
      </c>
      <c r="P527" s="141">
        <f>O527*H527</f>
        <v>0</v>
      </c>
      <c r="Q527" s="141">
        <v>0</v>
      </c>
      <c r="R527" s="141">
        <f>Q527*H527</f>
        <v>0</v>
      </c>
      <c r="S527" s="141">
        <v>0</v>
      </c>
      <c r="T527" s="142">
        <f>S527*H527</f>
        <v>0</v>
      </c>
      <c r="AR527" s="143" t="s">
        <v>173</v>
      </c>
      <c r="AT527" s="143" t="s">
        <v>168</v>
      </c>
      <c r="AU527" s="143" t="s">
        <v>87</v>
      </c>
      <c r="AY527" s="19" t="s">
        <v>165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9" t="s">
        <v>39</v>
      </c>
      <c r="BK527" s="144">
        <f>ROUND(I527*H527,2)</f>
        <v>0</v>
      </c>
      <c r="BL527" s="19" t="s">
        <v>173</v>
      </c>
      <c r="BM527" s="143" t="s">
        <v>516</v>
      </c>
    </row>
    <row r="528" spans="2:65" s="1" customFormat="1" ht="10.199999999999999" hidden="1">
      <c r="B528" s="35"/>
      <c r="D528" s="145" t="s">
        <v>175</v>
      </c>
      <c r="F528" s="146" t="s">
        <v>517</v>
      </c>
      <c r="I528" s="147"/>
      <c r="L528" s="35"/>
      <c r="M528" s="148"/>
      <c r="T528" s="56"/>
      <c r="AT528" s="19" t="s">
        <v>175</v>
      </c>
      <c r="AU528" s="19" t="s">
        <v>87</v>
      </c>
    </row>
    <row r="529" spans="2:65" s="12" customFormat="1" ht="10.199999999999999">
      <c r="B529" s="149"/>
      <c r="D529" s="150" t="s">
        <v>177</v>
      </c>
      <c r="E529" s="151" t="s">
        <v>31</v>
      </c>
      <c r="F529" s="152" t="s">
        <v>518</v>
      </c>
      <c r="H529" s="151" t="s">
        <v>31</v>
      </c>
      <c r="I529" s="153"/>
      <c r="L529" s="149"/>
      <c r="M529" s="154"/>
      <c r="T529" s="155"/>
      <c r="AT529" s="151" t="s">
        <v>177</v>
      </c>
      <c r="AU529" s="151" t="s">
        <v>87</v>
      </c>
      <c r="AV529" s="12" t="s">
        <v>39</v>
      </c>
      <c r="AW529" s="12" t="s">
        <v>38</v>
      </c>
      <c r="AX529" s="12" t="s">
        <v>78</v>
      </c>
      <c r="AY529" s="151" t="s">
        <v>165</v>
      </c>
    </row>
    <row r="530" spans="2:65" s="13" customFormat="1" ht="10.199999999999999">
      <c r="B530" s="156"/>
      <c r="D530" s="150" t="s">
        <v>177</v>
      </c>
      <c r="E530" s="157" t="s">
        <v>31</v>
      </c>
      <c r="F530" s="158" t="s">
        <v>519</v>
      </c>
      <c r="H530" s="159">
        <v>32.54</v>
      </c>
      <c r="I530" s="160"/>
      <c r="L530" s="156"/>
      <c r="M530" s="161"/>
      <c r="T530" s="162"/>
      <c r="AT530" s="157" t="s">
        <v>177</v>
      </c>
      <c r="AU530" s="157" t="s">
        <v>87</v>
      </c>
      <c r="AV530" s="13" t="s">
        <v>87</v>
      </c>
      <c r="AW530" s="13" t="s">
        <v>38</v>
      </c>
      <c r="AX530" s="13" t="s">
        <v>78</v>
      </c>
      <c r="AY530" s="157" t="s">
        <v>165</v>
      </c>
    </row>
    <row r="531" spans="2:65" s="13" customFormat="1" ht="20.399999999999999">
      <c r="B531" s="156"/>
      <c r="D531" s="150" t="s">
        <v>177</v>
      </c>
      <c r="E531" s="157" t="s">
        <v>31</v>
      </c>
      <c r="F531" s="158" t="s">
        <v>520</v>
      </c>
      <c r="H531" s="159">
        <v>33.75</v>
      </c>
      <c r="I531" s="160"/>
      <c r="L531" s="156"/>
      <c r="M531" s="161"/>
      <c r="T531" s="162"/>
      <c r="AT531" s="157" t="s">
        <v>177</v>
      </c>
      <c r="AU531" s="157" t="s">
        <v>87</v>
      </c>
      <c r="AV531" s="13" t="s">
        <v>87</v>
      </c>
      <c r="AW531" s="13" t="s">
        <v>38</v>
      </c>
      <c r="AX531" s="13" t="s">
        <v>78</v>
      </c>
      <c r="AY531" s="157" t="s">
        <v>165</v>
      </c>
    </row>
    <row r="532" spans="2:65" s="13" customFormat="1" ht="20.399999999999999">
      <c r="B532" s="156"/>
      <c r="D532" s="150" t="s">
        <v>177</v>
      </c>
      <c r="E532" s="157" t="s">
        <v>31</v>
      </c>
      <c r="F532" s="158" t="s">
        <v>521</v>
      </c>
      <c r="H532" s="159">
        <v>158.54</v>
      </c>
      <c r="I532" s="160"/>
      <c r="L532" s="156"/>
      <c r="M532" s="161"/>
      <c r="T532" s="162"/>
      <c r="AT532" s="157" t="s">
        <v>177</v>
      </c>
      <c r="AU532" s="157" t="s">
        <v>87</v>
      </c>
      <c r="AV532" s="13" t="s">
        <v>87</v>
      </c>
      <c r="AW532" s="13" t="s">
        <v>38</v>
      </c>
      <c r="AX532" s="13" t="s">
        <v>78</v>
      </c>
      <c r="AY532" s="157" t="s">
        <v>165</v>
      </c>
    </row>
    <row r="533" spans="2:65" s="13" customFormat="1" ht="10.199999999999999">
      <c r="B533" s="156"/>
      <c r="D533" s="150" t="s">
        <v>177</v>
      </c>
      <c r="E533" s="157" t="s">
        <v>31</v>
      </c>
      <c r="F533" s="158" t="s">
        <v>522</v>
      </c>
      <c r="H533" s="159">
        <v>11.4</v>
      </c>
      <c r="I533" s="160"/>
      <c r="L533" s="156"/>
      <c r="M533" s="161"/>
      <c r="T533" s="162"/>
      <c r="AT533" s="157" t="s">
        <v>177</v>
      </c>
      <c r="AU533" s="157" t="s">
        <v>87</v>
      </c>
      <c r="AV533" s="13" t="s">
        <v>87</v>
      </c>
      <c r="AW533" s="13" t="s">
        <v>38</v>
      </c>
      <c r="AX533" s="13" t="s">
        <v>78</v>
      </c>
      <c r="AY533" s="157" t="s">
        <v>165</v>
      </c>
    </row>
    <row r="534" spans="2:65" s="12" customFormat="1" ht="10.199999999999999">
      <c r="B534" s="149"/>
      <c r="D534" s="150" t="s">
        <v>177</v>
      </c>
      <c r="E534" s="151" t="s">
        <v>31</v>
      </c>
      <c r="F534" s="152" t="s">
        <v>500</v>
      </c>
      <c r="H534" s="151" t="s">
        <v>31</v>
      </c>
      <c r="I534" s="153"/>
      <c r="L534" s="149"/>
      <c r="M534" s="154"/>
      <c r="T534" s="155"/>
      <c r="AT534" s="151" t="s">
        <v>177</v>
      </c>
      <c r="AU534" s="151" t="s">
        <v>87</v>
      </c>
      <c r="AV534" s="12" t="s">
        <v>39</v>
      </c>
      <c r="AW534" s="12" t="s">
        <v>38</v>
      </c>
      <c r="AX534" s="12" t="s">
        <v>78</v>
      </c>
      <c r="AY534" s="151" t="s">
        <v>165</v>
      </c>
    </row>
    <row r="535" spans="2:65" s="12" customFormat="1" ht="10.199999999999999">
      <c r="B535" s="149"/>
      <c r="D535" s="150" t="s">
        <v>177</v>
      </c>
      <c r="E535" s="151" t="s">
        <v>31</v>
      </c>
      <c r="F535" s="152" t="s">
        <v>461</v>
      </c>
      <c r="H535" s="151" t="s">
        <v>31</v>
      </c>
      <c r="I535" s="153"/>
      <c r="L535" s="149"/>
      <c r="M535" s="154"/>
      <c r="T535" s="155"/>
      <c r="AT535" s="151" t="s">
        <v>177</v>
      </c>
      <c r="AU535" s="151" t="s">
        <v>87</v>
      </c>
      <c r="AV535" s="12" t="s">
        <v>39</v>
      </c>
      <c r="AW535" s="12" t="s">
        <v>38</v>
      </c>
      <c r="AX535" s="12" t="s">
        <v>78</v>
      </c>
      <c r="AY535" s="151" t="s">
        <v>165</v>
      </c>
    </row>
    <row r="536" spans="2:65" s="13" customFormat="1" ht="30.6">
      <c r="B536" s="156"/>
      <c r="D536" s="150" t="s">
        <v>177</v>
      </c>
      <c r="E536" s="157" t="s">
        <v>31</v>
      </c>
      <c r="F536" s="158" t="s">
        <v>523</v>
      </c>
      <c r="H536" s="159">
        <v>66.61</v>
      </c>
      <c r="I536" s="160"/>
      <c r="L536" s="156"/>
      <c r="M536" s="161"/>
      <c r="T536" s="162"/>
      <c r="AT536" s="157" t="s">
        <v>177</v>
      </c>
      <c r="AU536" s="157" t="s">
        <v>87</v>
      </c>
      <c r="AV536" s="13" t="s">
        <v>87</v>
      </c>
      <c r="AW536" s="13" t="s">
        <v>38</v>
      </c>
      <c r="AX536" s="13" t="s">
        <v>78</v>
      </c>
      <c r="AY536" s="157" t="s">
        <v>165</v>
      </c>
    </row>
    <row r="537" spans="2:65" s="13" customFormat="1" ht="10.199999999999999">
      <c r="B537" s="156"/>
      <c r="D537" s="150" t="s">
        <v>177</v>
      </c>
      <c r="E537" s="157" t="s">
        <v>31</v>
      </c>
      <c r="F537" s="158" t="s">
        <v>524</v>
      </c>
      <c r="H537" s="159">
        <v>11</v>
      </c>
      <c r="I537" s="160"/>
      <c r="L537" s="156"/>
      <c r="M537" s="161"/>
      <c r="T537" s="162"/>
      <c r="AT537" s="157" t="s">
        <v>177</v>
      </c>
      <c r="AU537" s="157" t="s">
        <v>87</v>
      </c>
      <c r="AV537" s="13" t="s">
        <v>87</v>
      </c>
      <c r="AW537" s="13" t="s">
        <v>38</v>
      </c>
      <c r="AX537" s="13" t="s">
        <v>78</v>
      </c>
      <c r="AY537" s="157" t="s">
        <v>165</v>
      </c>
    </row>
    <row r="538" spans="2:65" s="14" customFormat="1" ht="10.199999999999999">
      <c r="B538" s="163"/>
      <c r="D538" s="150" t="s">
        <v>177</v>
      </c>
      <c r="E538" s="164" t="s">
        <v>31</v>
      </c>
      <c r="F538" s="165" t="s">
        <v>180</v>
      </c>
      <c r="H538" s="166">
        <v>313.83999999999997</v>
      </c>
      <c r="I538" s="167"/>
      <c r="L538" s="163"/>
      <c r="M538" s="168"/>
      <c r="T538" s="169"/>
      <c r="AT538" s="164" t="s">
        <v>177</v>
      </c>
      <c r="AU538" s="164" t="s">
        <v>87</v>
      </c>
      <c r="AV538" s="14" t="s">
        <v>173</v>
      </c>
      <c r="AW538" s="14" t="s">
        <v>38</v>
      </c>
      <c r="AX538" s="14" t="s">
        <v>39</v>
      </c>
      <c r="AY538" s="164" t="s">
        <v>165</v>
      </c>
    </row>
    <row r="539" spans="2:65" s="1" customFormat="1" ht="24.15" customHeight="1">
      <c r="B539" s="35"/>
      <c r="C539" s="177" t="s">
        <v>525</v>
      </c>
      <c r="D539" s="177" t="s">
        <v>409</v>
      </c>
      <c r="E539" s="178" t="s">
        <v>526</v>
      </c>
      <c r="F539" s="179" t="s">
        <v>527</v>
      </c>
      <c r="G539" s="180" t="s">
        <v>103</v>
      </c>
      <c r="H539" s="181">
        <v>345.22399999999999</v>
      </c>
      <c r="I539" s="182"/>
      <c r="J539" s="183">
        <f>ROUND(I539*H539,2)</f>
        <v>0</v>
      </c>
      <c r="K539" s="179" t="s">
        <v>172</v>
      </c>
      <c r="L539" s="184"/>
      <c r="M539" s="185" t="s">
        <v>31</v>
      </c>
      <c r="N539" s="186" t="s">
        <v>49</v>
      </c>
      <c r="P539" s="141">
        <f>O539*H539</f>
        <v>0</v>
      </c>
      <c r="Q539" s="141">
        <v>4.0000000000000003E-5</v>
      </c>
      <c r="R539" s="141">
        <f>Q539*H539</f>
        <v>1.380896E-2</v>
      </c>
      <c r="S539" s="141">
        <v>0</v>
      </c>
      <c r="T539" s="142">
        <f>S539*H539</f>
        <v>0</v>
      </c>
      <c r="AR539" s="143" t="s">
        <v>221</v>
      </c>
      <c r="AT539" s="143" t="s">
        <v>409</v>
      </c>
      <c r="AU539" s="143" t="s">
        <v>87</v>
      </c>
      <c r="AY539" s="19" t="s">
        <v>165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9" t="s">
        <v>39</v>
      </c>
      <c r="BK539" s="144">
        <f>ROUND(I539*H539,2)</f>
        <v>0</v>
      </c>
      <c r="BL539" s="19" t="s">
        <v>173</v>
      </c>
      <c r="BM539" s="143" t="s">
        <v>528</v>
      </c>
    </row>
    <row r="540" spans="2:65" s="13" customFormat="1" ht="10.199999999999999">
      <c r="B540" s="156"/>
      <c r="D540" s="150" t="s">
        <v>177</v>
      </c>
      <c r="E540" s="157" t="s">
        <v>31</v>
      </c>
      <c r="F540" s="158" t="s">
        <v>529</v>
      </c>
      <c r="H540" s="159">
        <v>345.22399999999999</v>
      </c>
      <c r="I540" s="160"/>
      <c r="L540" s="156"/>
      <c r="M540" s="161"/>
      <c r="T540" s="162"/>
      <c r="AT540" s="157" t="s">
        <v>177</v>
      </c>
      <c r="AU540" s="157" t="s">
        <v>87</v>
      </c>
      <c r="AV540" s="13" t="s">
        <v>87</v>
      </c>
      <c r="AW540" s="13" t="s">
        <v>38</v>
      </c>
      <c r="AX540" s="13" t="s">
        <v>39</v>
      </c>
      <c r="AY540" s="157" t="s">
        <v>165</v>
      </c>
    </row>
    <row r="541" spans="2:65" s="1" customFormat="1" ht="24.15" customHeight="1">
      <c r="B541" s="35"/>
      <c r="C541" s="132" t="s">
        <v>530</v>
      </c>
      <c r="D541" s="132" t="s">
        <v>168</v>
      </c>
      <c r="E541" s="133" t="s">
        <v>531</v>
      </c>
      <c r="F541" s="134" t="s">
        <v>532</v>
      </c>
      <c r="G541" s="135" t="s">
        <v>183</v>
      </c>
      <c r="H541" s="136">
        <v>566.82399999999996</v>
      </c>
      <c r="I541" s="137"/>
      <c r="J541" s="138">
        <f>ROUND(I541*H541,2)</f>
        <v>0</v>
      </c>
      <c r="K541" s="134" t="s">
        <v>172</v>
      </c>
      <c r="L541" s="35"/>
      <c r="M541" s="139" t="s">
        <v>31</v>
      </c>
      <c r="N541" s="140" t="s">
        <v>49</v>
      </c>
      <c r="P541" s="141">
        <f>O541*H541</f>
        <v>0</v>
      </c>
      <c r="Q541" s="141">
        <v>0</v>
      </c>
      <c r="R541" s="141">
        <f>Q541*H541</f>
        <v>0</v>
      </c>
      <c r="S541" s="141">
        <v>0</v>
      </c>
      <c r="T541" s="142">
        <f>S541*H541</f>
        <v>0</v>
      </c>
      <c r="AR541" s="143" t="s">
        <v>173</v>
      </c>
      <c r="AT541" s="143" t="s">
        <v>168</v>
      </c>
      <c r="AU541" s="143" t="s">
        <v>87</v>
      </c>
      <c r="AY541" s="19" t="s">
        <v>165</v>
      </c>
      <c r="BE541" s="144">
        <f>IF(N541="základní",J541,0)</f>
        <v>0</v>
      </c>
      <c r="BF541" s="144">
        <f>IF(N541="snížená",J541,0)</f>
        <v>0</v>
      </c>
      <c r="BG541" s="144">
        <f>IF(N541="zákl. přenesená",J541,0)</f>
        <v>0</v>
      </c>
      <c r="BH541" s="144">
        <f>IF(N541="sníž. přenesená",J541,0)</f>
        <v>0</v>
      </c>
      <c r="BI541" s="144">
        <f>IF(N541="nulová",J541,0)</f>
        <v>0</v>
      </c>
      <c r="BJ541" s="19" t="s">
        <v>39</v>
      </c>
      <c r="BK541" s="144">
        <f>ROUND(I541*H541,2)</f>
        <v>0</v>
      </c>
      <c r="BL541" s="19" t="s">
        <v>173</v>
      </c>
      <c r="BM541" s="143" t="s">
        <v>533</v>
      </c>
    </row>
    <row r="542" spans="2:65" s="1" customFormat="1" ht="10.199999999999999" hidden="1">
      <c r="B542" s="35"/>
      <c r="D542" s="145" t="s">
        <v>175</v>
      </c>
      <c r="F542" s="146" t="s">
        <v>534</v>
      </c>
      <c r="I542" s="147"/>
      <c r="L542" s="35"/>
      <c r="M542" s="148"/>
      <c r="T542" s="56"/>
      <c r="AT542" s="19" t="s">
        <v>175</v>
      </c>
      <c r="AU542" s="19" t="s">
        <v>87</v>
      </c>
    </row>
    <row r="543" spans="2:65" s="12" customFormat="1" ht="10.199999999999999">
      <c r="B543" s="149"/>
      <c r="D543" s="150" t="s">
        <v>177</v>
      </c>
      <c r="E543" s="151" t="s">
        <v>31</v>
      </c>
      <c r="F543" s="152" t="s">
        <v>535</v>
      </c>
      <c r="H543" s="151" t="s">
        <v>31</v>
      </c>
      <c r="I543" s="153"/>
      <c r="L543" s="149"/>
      <c r="M543" s="154"/>
      <c r="T543" s="155"/>
      <c r="AT543" s="151" t="s">
        <v>177</v>
      </c>
      <c r="AU543" s="151" t="s">
        <v>87</v>
      </c>
      <c r="AV543" s="12" t="s">
        <v>39</v>
      </c>
      <c r="AW543" s="12" t="s">
        <v>38</v>
      </c>
      <c r="AX543" s="12" t="s">
        <v>78</v>
      </c>
      <c r="AY543" s="151" t="s">
        <v>165</v>
      </c>
    </row>
    <row r="544" spans="2:65" s="13" customFormat="1" ht="10.199999999999999">
      <c r="B544" s="156"/>
      <c r="D544" s="150" t="s">
        <v>177</v>
      </c>
      <c r="E544" s="157" t="s">
        <v>31</v>
      </c>
      <c r="F544" s="158" t="s">
        <v>536</v>
      </c>
      <c r="H544" s="159">
        <v>566.82399999999996</v>
      </c>
      <c r="I544" s="160"/>
      <c r="L544" s="156"/>
      <c r="M544" s="161"/>
      <c r="T544" s="162"/>
      <c r="AT544" s="157" t="s">
        <v>177</v>
      </c>
      <c r="AU544" s="157" t="s">
        <v>87</v>
      </c>
      <c r="AV544" s="13" t="s">
        <v>87</v>
      </c>
      <c r="AW544" s="13" t="s">
        <v>38</v>
      </c>
      <c r="AX544" s="13" t="s">
        <v>78</v>
      </c>
      <c r="AY544" s="157" t="s">
        <v>165</v>
      </c>
    </row>
    <row r="545" spans="2:65" s="14" customFormat="1" ht="10.199999999999999">
      <c r="B545" s="163"/>
      <c r="D545" s="150" t="s">
        <v>177</v>
      </c>
      <c r="E545" s="164" t="s">
        <v>31</v>
      </c>
      <c r="F545" s="165" t="s">
        <v>180</v>
      </c>
      <c r="H545" s="166">
        <v>566.82399999999996</v>
      </c>
      <c r="I545" s="167"/>
      <c r="L545" s="163"/>
      <c r="M545" s="168"/>
      <c r="T545" s="169"/>
      <c r="AT545" s="164" t="s">
        <v>177</v>
      </c>
      <c r="AU545" s="164" t="s">
        <v>87</v>
      </c>
      <c r="AV545" s="14" t="s">
        <v>173</v>
      </c>
      <c r="AW545" s="14" t="s">
        <v>38</v>
      </c>
      <c r="AX545" s="14" t="s">
        <v>39</v>
      </c>
      <c r="AY545" s="164" t="s">
        <v>165</v>
      </c>
    </row>
    <row r="546" spans="2:65" s="1" customFormat="1" ht="66.75" customHeight="1">
      <c r="B546" s="35"/>
      <c r="C546" s="132" t="s">
        <v>537</v>
      </c>
      <c r="D546" s="132" t="s">
        <v>168</v>
      </c>
      <c r="E546" s="133" t="s">
        <v>538</v>
      </c>
      <c r="F546" s="134" t="s">
        <v>539</v>
      </c>
      <c r="G546" s="135" t="s">
        <v>183</v>
      </c>
      <c r="H546" s="136">
        <v>43.012999999999998</v>
      </c>
      <c r="I546" s="137"/>
      <c r="J546" s="138">
        <f>ROUND(I546*H546,2)</f>
        <v>0</v>
      </c>
      <c r="K546" s="134" t="s">
        <v>172</v>
      </c>
      <c r="L546" s="35"/>
      <c r="M546" s="139" t="s">
        <v>31</v>
      </c>
      <c r="N546" s="140" t="s">
        <v>49</v>
      </c>
      <c r="P546" s="141">
        <f>O546*H546</f>
        <v>0</v>
      </c>
      <c r="Q546" s="141">
        <v>8.9999999999999993E-3</v>
      </c>
      <c r="R546" s="141">
        <f>Q546*H546</f>
        <v>0.38711699999999993</v>
      </c>
      <c r="S546" s="141">
        <v>0</v>
      </c>
      <c r="T546" s="142">
        <f>S546*H546</f>
        <v>0</v>
      </c>
      <c r="AR546" s="143" t="s">
        <v>173</v>
      </c>
      <c r="AT546" s="143" t="s">
        <v>168</v>
      </c>
      <c r="AU546" s="143" t="s">
        <v>87</v>
      </c>
      <c r="AY546" s="19" t="s">
        <v>165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9" t="s">
        <v>39</v>
      </c>
      <c r="BK546" s="144">
        <f>ROUND(I546*H546,2)</f>
        <v>0</v>
      </c>
      <c r="BL546" s="19" t="s">
        <v>173</v>
      </c>
      <c r="BM546" s="143" t="s">
        <v>540</v>
      </c>
    </row>
    <row r="547" spans="2:65" s="1" customFormat="1" ht="10.199999999999999" hidden="1">
      <c r="B547" s="35"/>
      <c r="D547" s="145" t="s">
        <v>175</v>
      </c>
      <c r="F547" s="146" t="s">
        <v>541</v>
      </c>
      <c r="I547" s="147"/>
      <c r="L547" s="35"/>
      <c r="M547" s="148"/>
      <c r="T547" s="56"/>
      <c r="AT547" s="19" t="s">
        <v>175</v>
      </c>
      <c r="AU547" s="19" t="s">
        <v>87</v>
      </c>
    </row>
    <row r="548" spans="2:65" s="12" customFormat="1" ht="20.399999999999999">
      <c r="B548" s="149"/>
      <c r="D548" s="150" t="s">
        <v>177</v>
      </c>
      <c r="E548" s="151" t="s">
        <v>31</v>
      </c>
      <c r="F548" s="152" t="s">
        <v>542</v>
      </c>
      <c r="H548" s="151" t="s">
        <v>31</v>
      </c>
      <c r="I548" s="153"/>
      <c r="L548" s="149"/>
      <c r="M548" s="154"/>
      <c r="T548" s="155"/>
      <c r="AT548" s="151" t="s">
        <v>177</v>
      </c>
      <c r="AU548" s="151" t="s">
        <v>87</v>
      </c>
      <c r="AV548" s="12" t="s">
        <v>39</v>
      </c>
      <c r="AW548" s="12" t="s">
        <v>38</v>
      </c>
      <c r="AX548" s="12" t="s">
        <v>78</v>
      </c>
      <c r="AY548" s="151" t="s">
        <v>165</v>
      </c>
    </row>
    <row r="549" spans="2:65" s="12" customFormat="1" ht="10.199999999999999">
      <c r="B549" s="149"/>
      <c r="D549" s="150" t="s">
        <v>177</v>
      </c>
      <c r="E549" s="151" t="s">
        <v>31</v>
      </c>
      <c r="F549" s="152" t="s">
        <v>543</v>
      </c>
      <c r="H549" s="151" t="s">
        <v>31</v>
      </c>
      <c r="I549" s="153"/>
      <c r="L549" s="149"/>
      <c r="M549" s="154"/>
      <c r="T549" s="155"/>
      <c r="AT549" s="151" t="s">
        <v>177</v>
      </c>
      <c r="AU549" s="151" t="s">
        <v>87</v>
      </c>
      <c r="AV549" s="12" t="s">
        <v>39</v>
      </c>
      <c r="AW549" s="12" t="s">
        <v>38</v>
      </c>
      <c r="AX549" s="12" t="s">
        <v>78</v>
      </c>
      <c r="AY549" s="151" t="s">
        <v>165</v>
      </c>
    </row>
    <row r="550" spans="2:65" s="13" customFormat="1" ht="10.199999999999999">
      <c r="B550" s="156"/>
      <c r="D550" s="150" t="s">
        <v>177</v>
      </c>
      <c r="E550" s="157" t="s">
        <v>31</v>
      </c>
      <c r="F550" s="158" t="s">
        <v>544</v>
      </c>
      <c r="H550" s="159">
        <v>21.265999999999998</v>
      </c>
      <c r="I550" s="160"/>
      <c r="L550" s="156"/>
      <c r="M550" s="161"/>
      <c r="T550" s="162"/>
      <c r="AT550" s="157" t="s">
        <v>177</v>
      </c>
      <c r="AU550" s="157" t="s">
        <v>87</v>
      </c>
      <c r="AV550" s="13" t="s">
        <v>87</v>
      </c>
      <c r="AW550" s="13" t="s">
        <v>38</v>
      </c>
      <c r="AX550" s="13" t="s">
        <v>78</v>
      </c>
      <c r="AY550" s="157" t="s">
        <v>165</v>
      </c>
    </row>
    <row r="551" spans="2:65" s="12" customFormat="1" ht="10.199999999999999">
      <c r="B551" s="149"/>
      <c r="D551" s="150" t="s">
        <v>177</v>
      </c>
      <c r="E551" s="151" t="s">
        <v>31</v>
      </c>
      <c r="F551" s="152" t="s">
        <v>545</v>
      </c>
      <c r="H551" s="151" t="s">
        <v>31</v>
      </c>
      <c r="I551" s="153"/>
      <c r="L551" s="149"/>
      <c r="M551" s="154"/>
      <c r="T551" s="155"/>
      <c r="AT551" s="151" t="s">
        <v>177</v>
      </c>
      <c r="AU551" s="151" t="s">
        <v>87</v>
      </c>
      <c r="AV551" s="12" t="s">
        <v>39</v>
      </c>
      <c r="AW551" s="12" t="s">
        <v>38</v>
      </c>
      <c r="AX551" s="12" t="s">
        <v>78</v>
      </c>
      <c r="AY551" s="151" t="s">
        <v>165</v>
      </c>
    </row>
    <row r="552" spans="2:65" s="13" customFormat="1" ht="10.199999999999999">
      <c r="B552" s="156"/>
      <c r="D552" s="150" t="s">
        <v>177</v>
      </c>
      <c r="E552" s="157" t="s">
        <v>31</v>
      </c>
      <c r="F552" s="158" t="s">
        <v>546</v>
      </c>
      <c r="H552" s="159">
        <v>5.9969999999999999</v>
      </c>
      <c r="I552" s="160"/>
      <c r="L552" s="156"/>
      <c r="M552" s="161"/>
      <c r="T552" s="162"/>
      <c r="AT552" s="157" t="s">
        <v>177</v>
      </c>
      <c r="AU552" s="157" t="s">
        <v>87</v>
      </c>
      <c r="AV552" s="13" t="s">
        <v>87</v>
      </c>
      <c r="AW552" s="13" t="s">
        <v>38</v>
      </c>
      <c r="AX552" s="13" t="s">
        <v>78</v>
      </c>
      <c r="AY552" s="157" t="s">
        <v>165</v>
      </c>
    </row>
    <row r="553" spans="2:65" s="15" customFormat="1" ht="10.199999999999999">
      <c r="B553" s="170"/>
      <c r="D553" s="150" t="s">
        <v>177</v>
      </c>
      <c r="E553" s="171" t="s">
        <v>31</v>
      </c>
      <c r="F553" s="172" t="s">
        <v>246</v>
      </c>
      <c r="H553" s="173">
        <v>27.263000000000002</v>
      </c>
      <c r="I553" s="174"/>
      <c r="L553" s="170"/>
      <c r="M553" s="175"/>
      <c r="T553" s="176"/>
      <c r="AT553" s="171" t="s">
        <v>177</v>
      </c>
      <c r="AU553" s="171" t="s">
        <v>87</v>
      </c>
      <c r="AV553" s="15" t="s">
        <v>166</v>
      </c>
      <c r="AW553" s="15" t="s">
        <v>38</v>
      </c>
      <c r="AX553" s="15" t="s">
        <v>78</v>
      </c>
      <c r="AY553" s="171" t="s">
        <v>165</v>
      </c>
    </row>
    <row r="554" spans="2:65" s="12" customFormat="1" ht="10.199999999999999">
      <c r="B554" s="149"/>
      <c r="D554" s="150" t="s">
        <v>177</v>
      </c>
      <c r="E554" s="151" t="s">
        <v>31</v>
      </c>
      <c r="F554" s="152" t="s">
        <v>547</v>
      </c>
      <c r="H554" s="151" t="s">
        <v>31</v>
      </c>
      <c r="I554" s="153"/>
      <c r="L554" s="149"/>
      <c r="M554" s="154"/>
      <c r="T554" s="155"/>
      <c r="AT554" s="151" t="s">
        <v>177</v>
      </c>
      <c r="AU554" s="151" t="s">
        <v>87</v>
      </c>
      <c r="AV554" s="12" t="s">
        <v>39</v>
      </c>
      <c r="AW554" s="12" t="s">
        <v>38</v>
      </c>
      <c r="AX554" s="12" t="s">
        <v>78</v>
      </c>
      <c r="AY554" s="151" t="s">
        <v>165</v>
      </c>
    </row>
    <row r="555" spans="2:65" s="13" customFormat="1" ht="10.199999999999999">
      <c r="B555" s="156"/>
      <c r="D555" s="150" t="s">
        <v>177</v>
      </c>
      <c r="E555" s="157" t="s">
        <v>31</v>
      </c>
      <c r="F555" s="158" t="s">
        <v>482</v>
      </c>
      <c r="H555" s="159">
        <v>15.75</v>
      </c>
      <c r="I555" s="160"/>
      <c r="L555" s="156"/>
      <c r="M555" s="161"/>
      <c r="T555" s="162"/>
      <c r="AT555" s="157" t="s">
        <v>177</v>
      </c>
      <c r="AU555" s="157" t="s">
        <v>87</v>
      </c>
      <c r="AV555" s="13" t="s">
        <v>87</v>
      </c>
      <c r="AW555" s="13" t="s">
        <v>38</v>
      </c>
      <c r="AX555" s="13" t="s">
        <v>78</v>
      </c>
      <c r="AY555" s="157" t="s">
        <v>165</v>
      </c>
    </row>
    <row r="556" spans="2:65" s="14" customFormat="1" ht="10.199999999999999">
      <c r="B556" s="163"/>
      <c r="D556" s="150" t="s">
        <v>177</v>
      </c>
      <c r="E556" s="164" t="s">
        <v>31</v>
      </c>
      <c r="F556" s="165" t="s">
        <v>180</v>
      </c>
      <c r="H556" s="166">
        <v>43.012999999999998</v>
      </c>
      <c r="I556" s="167"/>
      <c r="L556" s="163"/>
      <c r="M556" s="168"/>
      <c r="T556" s="169"/>
      <c r="AT556" s="164" t="s">
        <v>177</v>
      </c>
      <c r="AU556" s="164" t="s">
        <v>87</v>
      </c>
      <c r="AV556" s="14" t="s">
        <v>173</v>
      </c>
      <c r="AW556" s="14" t="s">
        <v>38</v>
      </c>
      <c r="AX556" s="14" t="s">
        <v>39</v>
      </c>
      <c r="AY556" s="164" t="s">
        <v>165</v>
      </c>
    </row>
    <row r="557" spans="2:65" s="1" customFormat="1" ht="16.5" customHeight="1">
      <c r="B557" s="35"/>
      <c r="C557" s="177" t="s">
        <v>548</v>
      </c>
      <c r="D557" s="177" t="s">
        <v>409</v>
      </c>
      <c r="E557" s="178" t="s">
        <v>549</v>
      </c>
      <c r="F557" s="179" t="s">
        <v>550</v>
      </c>
      <c r="G557" s="180" t="s">
        <v>183</v>
      </c>
      <c r="H557" s="181">
        <v>18.52</v>
      </c>
      <c r="I557" s="182"/>
      <c r="J557" s="183">
        <f>ROUND(I557*H557,2)</f>
        <v>0</v>
      </c>
      <c r="K557" s="179" t="s">
        <v>172</v>
      </c>
      <c r="L557" s="184"/>
      <c r="M557" s="185" t="s">
        <v>31</v>
      </c>
      <c r="N557" s="186" t="s">
        <v>49</v>
      </c>
      <c r="P557" s="141">
        <f>O557*H557</f>
        <v>0</v>
      </c>
      <c r="Q557" s="141">
        <v>8.9999999999999998E-4</v>
      </c>
      <c r="R557" s="141">
        <f>Q557*H557</f>
        <v>1.6667999999999999E-2</v>
      </c>
      <c r="S557" s="141">
        <v>0</v>
      </c>
      <c r="T557" s="142">
        <f>S557*H557</f>
        <v>0</v>
      </c>
      <c r="AR557" s="143" t="s">
        <v>221</v>
      </c>
      <c r="AT557" s="143" t="s">
        <v>409</v>
      </c>
      <c r="AU557" s="143" t="s">
        <v>87</v>
      </c>
      <c r="AY557" s="19" t="s">
        <v>165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9" t="s">
        <v>39</v>
      </c>
      <c r="BK557" s="144">
        <f>ROUND(I557*H557,2)</f>
        <v>0</v>
      </c>
      <c r="BL557" s="19" t="s">
        <v>173</v>
      </c>
      <c r="BM557" s="143" t="s">
        <v>551</v>
      </c>
    </row>
    <row r="558" spans="2:65" s="12" customFormat="1" ht="20.399999999999999">
      <c r="B558" s="149"/>
      <c r="D558" s="150" t="s">
        <v>177</v>
      </c>
      <c r="E558" s="151" t="s">
        <v>31</v>
      </c>
      <c r="F558" s="152" t="s">
        <v>542</v>
      </c>
      <c r="H558" s="151" t="s">
        <v>31</v>
      </c>
      <c r="I558" s="153"/>
      <c r="L558" s="149"/>
      <c r="M558" s="154"/>
      <c r="T558" s="155"/>
      <c r="AT558" s="151" t="s">
        <v>177</v>
      </c>
      <c r="AU558" s="151" t="s">
        <v>87</v>
      </c>
      <c r="AV558" s="12" t="s">
        <v>39</v>
      </c>
      <c r="AW558" s="12" t="s">
        <v>38</v>
      </c>
      <c r="AX558" s="12" t="s">
        <v>78</v>
      </c>
      <c r="AY558" s="151" t="s">
        <v>165</v>
      </c>
    </row>
    <row r="559" spans="2:65" s="12" customFormat="1" ht="10.199999999999999">
      <c r="B559" s="149"/>
      <c r="D559" s="150" t="s">
        <v>177</v>
      </c>
      <c r="E559" s="151" t="s">
        <v>31</v>
      </c>
      <c r="F559" s="152" t="s">
        <v>543</v>
      </c>
      <c r="H559" s="151" t="s">
        <v>31</v>
      </c>
      <c r="I559" s="153"/>
      <c r="L559" s="149"/>
      <c r="M559" s="154"/>
      <c r="T559" s="155"/>
      <c r="AT559" s="151" t="s">
        <v>177</v>
      </c>
      <c r="AU559" s="151" t="s">
        <v>87</v>
      </c>
      <c r="AV559" s="12" t="s">
        <v>39</v>
      </c>
      <c r="AW559" s="12" t="s">
        <v>38</v>
      </c>
      <c r="AX559" s="12" t="s">
        <v>78</v>
      </c>
      <c r="AY559" s="151" t="s">
        <v>165</v>
      </c>
    </row>
    <row r="560" spans="2:65" s="13" customFormat="1" ht="10.199999999999999">
      <c r="B560" s="156"/>
      <c r="D560" s="150" t="s">
        <v>177</v>
      </c>
      <c r="E560" s="157" t="s">
        <v>31</v>
      </c>
      <c r="F560" s="158" t="s">
        <v>552</v>
      </c>
      <c r="H560" s="159">
        <v>22.329000000000001</v>
      </c>
      <c r="I560" s="160"/>
      <c r="L560" s="156"/>
      <c r="M560" s="161"/>
      <c r="T560" s="162"/>
      <c r="AT560" s="157" t="s">
        <v>177</v>
      </c>
      <c r="AU560" s="157" t="s">
        <v>87</v>
      </c>
      <c r="AV560" s="13" t="s">
        <v>87</v>
      </c>
      <c r="AW560" s="13" t="s">
        <v>38</v>
      </c>
      <c r="AX560" s="13" t="s">
        <v>78</v>
      </c>
      <c r="AY560" s="157" t="s">
        <v>165</v>
      </c>
    </row>
    <row r="561" spans="2:65" s="12" customFormat="1" ht="10.199999999999999">
      <c r="B561" s="149"/>
      <c r="D561" s="150" t="s">
        <v>177</v>
      </c>
      <c r="E561" s="151" t="s">
        <v>31</v>
      </c>
      <c r="F561" s="152" t="s">
        <v>545</v>
      </c>
      <c r="H561" s="151" t="s">
        <v>31</v>
      </c>
      <c r="I561" s="153"/>
      <c r="L561" s="149"/>
      <c r="M561" s="154"/>
      <c r="T561" s="155"/>
      <c r="AT561" s="151" t="s">
        <v>177</v>
      </c>
      <c r="AU561" s="151" t="s">
        <v>87</v>
      </c>
      <c r="AV561" s="12" t="s">
        <v>39</v>
      </c>
      <c r="AW561" s="12" t="s">
        <v>38</v>
      </c>
      <c r="AX561" s="12" t="s">
        <v>78</v>
      </c>
      <c r="AY561" s="151" t="s">
        <v>165</v>
      </c>
    </row>
    <row r="562" spans="2:65" s="13" customFormat="1" ht="10.199999999999999">
      <c r="B562" s="156"/>
      <c r="D562" s="150" t="s">
        <v>177</v>
      </c>
      <c r="E562" s="157" t="s">
        <v>31</v>
      </c>
      <c r="F562" s="158" t="s">
        <v>553</v>
      </c>
      <c r="H562" s="159">
        <v>6.2969999999999997</v>
      </c>
      <c r="I562" s="160"/>
      <c r="L562" s="156"/>
      <c r="M562" s="161"/>
      <c r="T562" s="162"/>
      <c r="AT562" s="157" t="s">
        <v>177</v>
      </c>
      <c r="AU562" s="157" t="s">
        <v>87</v>
      </c>
      <c r="AV562" s="13" t="s">
        <v>87</v>
      </c>
      <c r="AW562" s="13" t="s">
        <v>38</v>
      </c>
      <c r="AX562" s="13" t="s">
        <v>78</v>
      </c>
      <c r="AY562" s="157" t="s">
        <v>165</v>
      </c>
    </row>
    <row r="563" spans="2:65" s="12" customFormat="1" ht="10.199999999999999">
      <c r="B563" s="149"/>
      <c r="D563" s="150" t="s">
        <v>177</v>
      </c>
      <c r="E563" s="151" t="s">
        <v>31</v>
      </c>
      <c r="F563" s="152" t="s">
        <v>554</v>
      </c>
      <c r="H563" s="151" t="s">
        <v>31</v>
      </c>
      <c r="I563" s="153"/>
      <c r="L563" s="149"/>
      <c r="M563" s="154"/>
      <c r="T563" s="155"/>
      <c r="AT563" s="151" t="s">
        <v>177</v>
      </c>
      <c r="AU563" s="151" t="s">
        <v>87</v>
      </c>
      <c r="AV563" s="12" t="s">
        <v>39</v>
      </c>
      <c r="AW563" s="12" t="s">
        <v>38</v>
      </c>
      <c r="AX563" s="12" t="s">
        <v>78</v>
      </c>
      <c r="AY563" s="151" t="s">
        <v>165</v>
      </c>
    </row>
    <row r="564" spans="2:65" s="13" customFormat="1" ht="10.199999999999999">
      <c r="B564" s="156"/>
      <c r="D564" s="150" t="s">
        <v>177</v>
      </c>
      <c r="E564" s="157" t="s">
        <v>31</v>
      </c>
      <c r="F564" s="158" t="s">
        <v>555</v>
      </c>
      <c r="H564" s="159">
        <v>-10.106</v>
      </c>
      <c r="I564" s="160"/>
      <c r="L564" s="156"/>
      <c r="M564" s="161"/>
      <c r="T564" s="162"/>
      <c r="AT564" s="157" t="s">
        <v>177</v>
      </c>
      <c r="AU564" s="157" t="s">
        <v>87</v>
      </c>
      <c r="AV564" s="13" t="s">
        <v>87</v>
      </c>
      <c r="AW564" s="13" t="s">
        <v>38</v>
      </c>
      <c r="AX564" s="13" t="s">
        <v>78</v>
      </c>
      <c r="AY564" s="157" t="s">
        <v>165</v>
      </c>
    </row>
    <row r="565" spans="2:65" s="14" customFormat="1" ht="10.199999999999999">
      <c r="B565" s="163"/>
      <c r="D565" s="150" t="s">
        <v>177</v>
      </c>
      <c r="E565" s="164" t="s">
        <v>31</v>
      </c>
      <c r="F565" s="165" t="s">
        <v>180</v>
      </c>
      <c r="H565" s="166">
        <v>18.52</v>
      </c>
      <c r="I565" s="167"/>
      <c r="L565" s="163"/>
      <c r="M565" s="168"/>
      <c r="T565" s="169"/>
      <c r="AT565" s="164" t="s">
        <v>177</v>
      </c>
      <c r="AU565" s="164" t="s">
        <v>87</v>
      </c>
      <c r="AV565" s="14" t="s">
        <v>173</v>
      </c>
      <c r="AW565" s="14" t="s">
        <v>38</v>
      </c>
      <c r="AX565" s="14" t="s">
        <v>39</v>
      </c>
      <c r="AY565" s="164" t="s">
        <v>165</v>
      </c>
    </row>
    <row r="566" spans="2:65" s="1" customFormat="1" ht="16.5" customHeight="1">
      <c r="B566" s="35"/>
      <c r="C566" s="177" t="s">
        <v>556</v>
      </c>
      <c r="D566" s="177" t="s">
        <v>409</v>
      </c>
      <c r="E566" s="178" t="s">
        <v>557</v>
      </c>
      <c r="F566" s="179" t="s">
        <v>558</v>
      </c>
      <c r="G566" s="180" t="s">
        <v>183</v>
      </c>
      <c r="H566" s="181">
        <v>16.538</v>
      </c>
      <c r="I566" s="182"/>
      <c r="J566" s="183">
        <f>ROUND(I566*H566,2)</f>
        <v>0</v>
      </c>
      <c r="K566" s="179" t="s">
        <v>172</v>
      </c>
      <c r="L566" s="184"/>
      <c r="M566" s="185" t="s">
        <v>31</v>
      </c>
      <c r="N566" s="186" t="s">
        <v>49</v>
      </c>
      <c r="P566" s="141">
        <f>O566*H566</f>
        <v>0</v>
      </c>
      <c r="Q566" s="141">
        <v>7.5000000000000002E-4</v>
      </c>
      <c r="R566" s="141">
        <f>Q566*H566</f>
        <v>1.24035E-2</v>
      </c>
      <c r="S566" s="141">
        <v>0</v>
      </c>
      <c r="T566" s="142">
        <f>S566*H566</f>
        <v>0</v>
      </c>
      <c r="AR566" s="143" t="s">
        <v>221</v>
      </c>
      <c r="AT566" s="143" t="s">
        <v>409</v>
      </c>
      <c r="AU566" s="143" t="s">
        <v>87</v>
      </c>
      <c r="AY566" s="19" t="s">
        <v>165</v>
      </c>
      <c r="BE566" s="144">
        <f>IF(N566="základní",J566,0)</f>
        <v>0</v>
      </c>
      <c r="BF566" s="144">
        <f>IF(N566="snížená",J566,0)</f>
        <v>0</v>
      </c>
      <c r="BG566" s="144">
        <f>IF(N566="zákl. přenesená",J566,0)</f>
        <v>0</v>
      </c>
      <c r="BH566" s="144">
        <f>IF(N566="sníž. přenesená",J566,0)</f>
        <v>0</v>
      </c>
      <c r="BI566" s="144">
        <f>IF(N566="nulová",J566,0)</f>
        <v>0</v>
      </c>
      <c r="BJ566" s="19" t="s">
        <v>39</v>
      </c>
      <c r="BK566" s="144">
        <f>ROUND(I566*H566,2)</f>
        <v>0</v>
      </c>
      <c r="BL566" s="19" t="s">
        <v>173</v>
      </c>
      <c r="BM566" s="143" t="s">
        <v>559</v>
      </c>
    </row>
    <row r="567" spans="2:65" s="12" customFormat="1" ht="10.199999999999999">
      <c r="B567" s="149"/>
      <c r="D567" s="150" t="s">
        <v>177</v>
      </c>
      <c r="E567" s="151" t="s">
        <v>31</v>
      </c>
      <c r="F567" s="152" t="s">
        <v>547</v>
      </c>
      <c r="H567" s="151" t="s">
        <v>31</v>
      </c>
      <c r="I567" s="153"/>
      <c r="L567" s="149"/>
      <c r="M567" s="154"/>
      <c r="T567" s="155"/>
      <c r="AT567" s="151" t="s">
        <v>177</v>
      </c>
      <c r="AU567" s="151" t="s">
        <v>87</v>
      </c>
      <c r="AV567" s="12" t="s">
        <v>39</v>
      </c>
      <c r="AW567" s="12" t="s">
        <v>38</v>
      </c>
      <c r="AX567" s="12" t="s">
        <v>78</v>
      </c>
      <c r="AY567" s="151" t="s">
        <v>165</v>
      </c>
    </row>
    <row r="568" spans="2:65" s="13" customFormat="1" ht="10.199999999999999">
      <c r="B568" s="156"/>
      <c r="D568" s="150" t="s">
        <v>177</v>
      </c>
      <c r="E568" s="157" t="s">
        <v>31</v>
      </c>
      <c r="F568" s="158" t="s">
        <v>560</v>
      </c>
      <c r="H568" s="159">
        <v>16.538</v>
      </c>
      <c r="I568" s="160"/>
      <c r="L568" s="156"/>
      <c r="M568" s="161"/>
      <c r="T568" s="162"/>
      <c r="AT568" s="157" t="s">
        <v>177</v>
      </c>
      <c r="AU568" s="157" t="s">
        <v>87</v>
      </c>
      <c r="AV568" s="13" t="s">
        <v>87</v>
      </c>
      <c r="AW568" s="13" t="s">
        <v>38</v>
      </c>
      <c r="AX568" s="13" t="s">
        <v>78</v>
      </c>
      <c r="AY568" s="157" t="s">
        <v>165</v>
      </c>
    </row>
    <row r="569" spans="2:65" s="14" customFormat="1" ht="10.199999999999999">
      <c r="B569" s="163"/>
      <c r="D569" s="150" t="s">
        <v>177</v>
      </c>
      <c r="E569" s="164" t="s">
        <v>31</v>
      </c>
      <c r="F569" s="165" t="s">
        <v>180</v>
      </c>
      <c r="H569" s="166">
        <v>16.538</v>
      </c>
      <c r="I569" s="167"/>
      <c r="L569" s="163"/>
      <c r="M569" s="168"/>
      <c r="T569" s="169"/>
      <c r="AT569" s="164" t="s">
        <v>177</v>
      </c>
      <c r="AU569" s="164" t="s">
        <v>87</v>
      </c>
      <c r="AV569" s="14" t="s">
        <v>173</v>
      </c>
      <c r="AW569" s="14" t="s">
        <v>38</v>
      </c>
      <c r="AX569" s="14" t="s">
        <v>39</v>
      </c>
      <c r="AY569" s="164" t="s">
        <v>165</v>
      </c>
    </row>
    <row r="570" spans="2:65" s="1" customFormat="1" ht="24.15" customHeight="1">
      <c r="B570" s="35"/>
      <c r="C570" s="177" t="s">
        <v>561</v>
      </c>
      <c r="D570" s="177" t="s">
        <v>409</v>
      </c>
      <c r="E570" s="178" t="s">
        <v>562</v>
      </c>
      <c r="F570" s="179" t="s">
        <v>563</v>
      </c>
      <c r="G570" s="180" t="s">
        <v>183</v>
      </c>
      <c r="H570" s="181">
        <v>10.106</v>
      </c>
      <c r="I570" s="182"/>
      <c r="J570" s="183">
        <f>ROUND(I570*H570,2)</f>
        <v>0</v>
      </c>
      <c r="K570" s="179" t="s">
        <v>172</v>
      </c>
      <c r="L570" s="184"/>
      <c r="M570" s="185" t="s">
        <v>31</v>
      </c>
      <c r="N570" s="186" t="s">
        <v>49</v>
      </c>
      <c r="P570" s="141">
        <f>O570*H570</f>
        <v>0</v>
      </c>
      <c r="Q570" s="141">
        <v>1.8E-3</v>
      </c>
      <c r="R570" s="141">
        <f>Q570*H570</f>
        <v>1.81908E-2</v>
      </c>
      <c r="S570" s="141">
        <v>0</v>
      </c>
      <c r="T570" s="142">
        <f>S570*H570</f>
        <v>0</v>
      </c>
      <c r="AR570" s="143" t="s">
        <v>221</v>
      </c>
      <c r="AT570" s="143" t="s">
        <v>409</v>
      </c>
      <c r="AU570" s="143" t="s">
        <v>87</v>
      </c>
      <c r="AY570" s="19" t="s">
        <v>165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9" t="s">
        <v>39</v>
      </c>
      <c r="BK570" s="144">
        <f>ROUND(I570*H570,2)</f>
        <v>0</v>
      </c>
      <c r="BL570" s="19" t="s">
        <v>173</v>
      </c>
      <c r="BM570" s="143" t="s">
        <v>564</v>
      </c>
    </row>
    <row r="571" spans="2:65" s="12" customFormat="1" ht="10.199999999999999">
      <c r="B571" s="149"/>
      <c r="D571" s="150" t="s">
        <v>177</v>
      </c>
      <c r="E571" s="151" t="s">
        <v>31</v>
      </c>
      <c r="F571" s="152" t="s">
        <v>565</v>
      </c>
      <c r="H571" s="151" t="s">
        <v>31</v>
      </c>
      <c r="I571" s="153"/>
      <c r="L571" s="149"/>
      <c r="M571" s="154"/>
      <c r="T571" s="155"/>
      <c r="AT571" s="151" t="s">
        <v>177</v>
      </c>
      <c r="AU571" s="151" t="s">
        <v>87</v>
      </c>
      <c r="AV571" s="12" t="s">
        <v>39</v>
      </c>
      <c r="AW571" s="12" t="s">
        <v>38</v>
      </c>
      <c r="AX571" s="12" t="s">
        <v>78</v>
      </c>
      <c r="AY571" s="151" t="s">
        <v>165</v>
      </c>
    </row>
    <row r="572" spans="2:65" s="12" customFormat="1" ht="10.199999999999999">
      <c r="B572" s="149"/>
      <c r="D572" s="150" t="s">
        <v>177</v>
      </c>
      <c r="E572" s="151" t="s">
        <v>31</v>
      </c>
      <c r="F572" s="152" t="s">
        <v>543</v>
      </c>
      <c r="H572" s="151" t="s">
        <v>31</v>
      </c>
      <c r="I572" s="153"/>
      <c r="L572" s="149"/>
      <c r="M572" s="154"/>
      <c r="T572" s="155"/>
      <c r="AT572" s="151" t="s">
        <v>177</v>
      </c>
      <c r="AU572" s="151" t="s">
        <v>87</v>
      </c>
      <c r="AV572" s="12" t="s">
        <v>39</v>
      </c>
      <c r="AW572" s="12" t="s">
        <v>38</v>
      </c>
      <c r="AX572" s="12" t="s">
        <v>78</v>
      </c>
      <c r="AY572" s="151" t="s">
        <v>165</v>
      </c>
    </row>
    <row r="573" spans="2:65" s="13" customFormat="1" ht="10.199999999999999">
      <c r="B573" s="156"/>
      <c r="D573" s="150" t="s">
        <v>177</v>
      </c>
      <c r="E573" s="157" t="s">
        <v>31</v>
      </c>
      <c r="F573" s="158" t="s">
        <v>566</v>
      </c>
      <c r="H573" s="159">
        <v>9.4819999999999993</v>
      </c>
      <c r="I573" s="160"/>
      <c r="L573" s="156"/>
      <c r="M573" s="161"/>
      <c r="T573" s="162"/>
      <c r="AT573" s="157" t="s">
        <v>177</v>
      </c>
      <c r="AU573" s="157" t="s">
        <v>87</v>
      </c>
      <c r="AV573" s="13" t="s">
        <v>87</v>
      </c>
      <c r="AW573" s="13" t="s">
        <v>38</v>
      </c>
      <c r="AX573" s="13" t="s">
        <v>78</v>
      </c>
      <c r="AY573" s="157" t="s">
        <v>165</v>
      </c>
    </row>
    <row r="574" spans="2:65" s="12" customFormat="1" ht="10.199999999999999">
      <c r="B574" s="149"/>
      <c r="D574" s="150" t="s">
        <v>177</v>
      </c>
      <c r="E574" s="151" t="s">
        <v>31</v>
      </c>
      <c r="F574" s="152" t="s">
        <v>545</v>
      </c>
      <c r="H574" s="151" t="s">
        <v>31</v>
      </c>
      <c r="I574" s="153"/>
      <c r="L574" s="149"/>
      <c r="M574" s="154"/>
      <c r="T574" s="155"/>
      <c r="AT574" s="151" t="s">
        <v>177</v>
      </c>
      <c r="AU574" s="151" t="s">
        <v>87</v>
      </c>
      <c r="AV574" s="12" t="s">
        <v>39</v>
      </c>
      <c r="AW574" s="12" t="s">
        <v>38</v>
      </c>
      <c r="AX574" s="12" t="s">
        <v>78</v>
      </c>
      <c r="AY574" s="151" t="s">
        <v>165</v>
      </c>
    </row>
    <row r="575" spans="2:65" s="13" customFormat="1" ht="10.199999999999999">
      <c r="B575" s="156"/>
      <c r="D575" s="150" t="s">
        <v>177</v>
      </c>
      <c r="E575" s="157" t="s">
        <v>31</v>
      </c>
      <c r="F575" s="158" t="s">
        <v>567</v>
      </c>
      <c r="H575" s="159">
        <v>0.624</v>
      </c>
      <c r="I575" s="160"/>
      <c r="L575" s="156"/>
      <c r="M575" s="161"/>
      <c r="T575" s="162"/>
      <c r="AT575" s="157" t="s">
        <v>177</v>
      </c>
      <c r="AU575" s="157" t="s">
        <v>87</v>
      </c>
      <c r="AV575" s="13" t="s">
        <v>87</v>
      </c>
      <c r="AW575" s="13" t="s">
        <v>38</v>
      </c>
      <c r="AX575" s="13" t="s">
        <v>78</v>
      </c>
      <c r="AY575" s="157" t="s">
        <v>165</v>
      </c>
    </row>
    <row r="576" spans="2:65" s="14" customFormat="1" ht="10.199999999999999">
      <c r="B576" s="163"/>
      <c r="D576" s="150" t="s">
        <v>177</v>
      </c>
      <c r="E576" s="164" t="s">
        <v>31</v>
      </c>
      <c r="F576" s="165" t="s">
        <v>180</v>
      </c>
      <c r="H576" s="166">
        <v>10.106</v>
      </c>
      <c r="I576" s="167"/>
      <c r="L576" s="163"/>
      <c r="M576" s="168"/>
      <c r="T576" s="169"/>
      <c r="AT576" s="164" t="s">
        <v>177</v>
      </c>
      <c r="AU576" s="164" t="s">
        <v>87</v>
      </c>
      <c r="AV576" s="14" t="s">
        <v>173</v>
      </c>
      <c r="AW576" s="14" t="s">
        <v>38</v>
      </c>
      <c r="AX576" s="14" t="s">
        <v>39</v>
      </c>
      <c r="AY576" s="164" t="s">
        <v>165</v>
      </c>
    </row>
    <row r="577" spans="2:65" s="1" customFormat="1" ht="66.75" customHeight="1">
      <c r="B577" s="35"/>
      <c r="C577" s="132" t="s">
        <v>568</v>
      </c>
      <c r="D577" s="132" t="s">
        <v>168</v>
      </c>
      <c r="E577" s="133" t="s">
        <v>569</v>
      </c>
      <c r="F577" s="134" t="s">
        <v>570</v>
      </c>
      <c r="G577" s="135" t="s">
        <v>183</v>
      </c>
      <c r="H577" s="136">
        <v>316.71699999999998</v>
      </c>
      <c r="I577" s="137"/>
      <c r="J577" s="138">
        <f>ROUND(I577*H577,2)</f>
        <v>0</v>
      </c>
      <c r="K577" s="134" t="s">
        <v>172</v>
      </c>
      <c r="L577" s="35"/>
      <c r="M577" s="139" t="s">
        <v>31</v>
      </c>
      <c r="N577" s="140" t="s">
        <v>49</v>
      </c>
      <c r="P577" s="141">
        <f>O577*H577</f>
        <v>0</v>
      </c>
      <c r="Q577" s="141">
        <v>8.9999999999999993E-3</v>
      </c>
      <c r="R577" s="141">
        <f>Q577*H577</f>
        <v>2.8504529999999995</v>
      </c>
      <c r="S577" s="141">
        <v>0</v>
      </c>
      <c r="T577" s="142">
        <f>S577*H577</f>
        <v>0</v>
      </c>
      <c r="AR577" s="143" t="s">
        <v>173</v>
      </c>
      <c r="AT577" s="143" t="s">
        <v>168</v>
      </c>
      <c r="AU577" s="143" t="s">
        <v>87</v>
      </c>
      <c r="AY577" s="19" t="s">
        <v>165</v>
      </c>
      <c r="BE577" s="144">
        <f>IF(N577="základní",J577,0)</f>
        <v>0</v>
      </c>
      <c r="BF577" s="144">
        <f>IF(N577="snížená",J577,0)</f>
        <v>0</v>
      </c>
      <c r="BG577" s="144">
        <f>IF(N577="zákl. přenesená",J577,0)</f>
        <v>0</v>
      </c>
      <c r="BH577" s="144">
        <f>IF(N577="sníž. přenesená",J577,0)</f>
        <v>0</v>
      </c>
      <c r="BI577" s="144">
        <f>IF(N577="nulová",J577,0)</f>
        <v>0</v>
      </c>
      <c r="BJ577" s="19" t="s">
        <v>39</v>
      </c>
      <c r="BK577" s="144">
        <f>ROUND(I577*H577,2)</f>
        <v>0</v>
      </c>
      <c r="BL577" s="19" t="s">
        <v>173</v>
      </c>
      <c r="BM577" s="143" t="s">
        <v>571</v>
      </c>
    </row>
    <row r="578" spans="2:65" s="1" customFormat="1" ht="10.199999999999999" hidden="1">
      <c r="B578" s="35"/>
      <c r="D578" s="145" t="s">
        <v>175</v>
      </c>
      <c r="F578" s="146" t="s">
        <v>572</v>
      </c>
      <c r="I578" s="147"/>
      <c r="L578" s="35"/>
      <c r="M578" s="148"/>
      <c r="T578" s="56"/>
      <c r="AT578" s="19" t="s">
        <v>175</v>
      </c>
      <c r="AU578" s="19" t="s">
        <v>87</v>
      </c>
    </row>
    <row r="579" spans="2:65" s="12" customFormat="1" ht="10.199999999999999">
      <c r="B579" s="149"/>
      <c r="D579" s="150" t="s">
        <v>177</v>
      </c>
      <c r="E579" s="151" t="s">
        <v>31</v>
      </c>
      <c r="F579" s="152" t="s">
        <v>573</v>
      </c>
      <c r="H579" s="151" t="s">
        <v>31</v>
      </c>
      <c r="I579" s="153"/>
      <c r="L579" s="149"/>
      <c r="M579" s="154"/>
      <c r="T579" s="155"/>
      <c r="AT579" s="151" t="s">
        <v>177</v>
      </c>
      <c r="AU579" s="151" t="s">
        <v>87</v>
      </c>
      <c r="AV579" s="12" t="s">
        <v>39</v>
      </c>
      <c r="AW579" s="12" t="s">
        <v>38</v>
      </c>
      <c r="AX579" s="12" t="s">
        <v>78</v>
      </c>
      <c r="AY579" s="151" t="s">
        <v>165</v>
      </c>
    </row>
    <row r="580" spans="2:65" s="12" customFormat="1" ht="10.199999999999999">
      <c r="B580" s="149"/>
      <c r="D580" s="150" t="s">
        <v>177</v>
      </c>
      <c r="E580" s="151" t="s">
        <v>31</v>
      </c>
      <c r="F580" s="152" t="s">
        <v>574</v>
      </c>
      <c r="H580" s="151" t="s">
        <v>31</v>
      </c>
      <c r="I580" s="153"/>
      <c r="L580" s="149"/>
      <c r="M580" s="154"/>
      <c r="T580" s="155"/>
      <c r="AT580" s="151" t="s">
        <v>177</v>
      </c>
      <c r="AU580" s="151" t="s">
        <v>87</v>
      </c>
      <c r="AV580" s="12" t="s">
        <v>39</v>
      </c>
      <c r="AW580" s="12" t="s">
        <v>38</v>
      </c>
      <c r="AX580" s="12" t="s">
        <v>78</v>
      </c>
      <c r="AY580" s="151" t="s">
        <v>165</v>
      </c>
    </row>
    <row r="581" spans="2:65" s="13" customFormat="1" ht="10.199999999999999">
      <c r="B581" s="156"/>
      <c r="D581" s="150" t="s">
        <v>177</v>
      </c>
      <c r="E581" s="157" t="s">
        <v>31</v>
      </c>
      <c r="F581" s="158" t="s">
        <v>575</v>
      </c>
      <c r="H581" s="159">
        <v>24.8</v>
      </c>
      <c r="I581" s="160"/>
      <c r="L581" s="156"/>
      <c r="M581" s="161"/>
      <c r="T581" s="162"/>
      <c r="AT581" s="157" t="s">
        <v>177</v>
      </c>
      <c r="AU581" s="157" t="s">
        <v>87</v>
      </c>
      <c r="AV581" s="13" t="s">
        <v>87</v>
      </c>
      <c r="AW581" s="13" t="s">
        <v>38</v>
      </c>
      <c r="AX581" s="13" t="s">
        <v>78</v>
      </c>
      <c r="AY581" s="157" t="s">
        <v>165</v>
      </c>
    </row>
    <row r="582" spans="2:65" s="12" customFormat="1" ht="10.199999999999999">
      <c r="B582" s="149"/>
      <c r="D582" s="150" t="s">
        <v>177</v>
      </c>
      <c r="E582" s="151" t="s">
        <v>31</v>
      </c>
      <c r="F582" s="152" t="s">
        <v>576</v>
      </c>
      <c r="H582" s="151" t="s">
        <v>31</v>
      </c>
      <c r="I582" s="153"/>
      <c r="L582" s="149"/>
      <c r="M582" s="154"/>
      <c r="T582" s="155"/>
      <c r="AT582" s="151" t="s">
        <v>177</v>
      </c>
      <c r="AU582" s="151" t="s">
        <v>87</v>
      </c>
      <c r="AV582" s="12" t="s">
        <v>39</v>
      </c>
      <c r="AW582" s="12" t="s">
        <v>38</v>
      </c>
      <c r="AX582" s="12" t="s">
        <v>78</v>
      </c>
      <c r="AY582" s="151" t="s">
        <v>165</v>
      </c>
    </row>
    <row r="583" spans="2:65" s="13" customFormat="1" ht="10.199999999999999">
      <c r="B583" s="156"/>
      <c r="D583" s="150" t="s">
        <v>177</v>
      </c>
      <c r="E583" s="157" t="s">
        <v>31</v>
      </c>
      <c r="F583" s="158" t="s">
        <v>577</v>
      </c>
      <c r="H583" s="159">
        <v>158.048</v>
      </c>
      <c r="I583" s="160"/>
      <c r="L583" s="156"/>
      <c r="M583" s="161"/>
      <c r="T583" s="162"/>
      <c r="AT583" s="157" t="s">
        <v>177</v>
      </c>
      <c r="AU583" s="157" t="s">
        <v>87</v>
      </c>
      <c r="AV583" s="13" t="s">
        <v>87</v>
      </c>
      <c r="AW583" s="13" t="s">
        <v>38</v>
      </c>
      <c r="AX583" s="13" t="s">
        <v>78</v>
      </c>
      <c r="AY583" s="157" t="s">
        <v>165</v>
      </c>
    </row>
    <row r="584" spans="2:65" s="12" customFormat="1" ht="20.399999999999999">
      <c r="B584" s="149"/>
      <c r="D584" s="150" t="s">
        <v>177</v>
      </c>
      <c r="E584" s="151" t="s">
        <v>31</v>
      </c>
      <c r="F584" s="152" t="s">
        <v>578</v>
      </c>
      <c r="H584" s="151" t="s">
        <v>31</v>
      </c>
      <c r="I584" s="153"/>
      <c r="L584" s="149"/>
      <c r="M584" s="154"/>
      <c r="T584" s="155"/>
      <c r="AT584" s="151" t="s">
        <v>177</v>
      </c>
      <c r="AU584" s="151" t="s">
        <v>87</v>
      </c>
      <c r="AV584" s="12" t="s">
        <v>39</v>
      </c>
      <c r="AW584" s="12" t="s">
        <v>38</v>
      </c>
      <c r="AX584" s="12" t="s">
        <v>78</v>
      </c>
      <c r="AY584" s="151" t="s">
        <v>165</v>
      </c>
    </row>
    <row r="585" spans="2:65" s="13" customFormat="1" ht="10.199999999999999">
      <c r="B585" s="156"/>
      <c r="D585" s="150" t="s">
        <v>177</v>
      </c>
      <c r="E585" s="157" t="s">
        <v>31</v>
      </c>
      <c r="F585" s="158" t="s">
        <v>579</v>
      </c>
      <c r="H585" s="159">
        <v>0.77500000000000002</v>
      </c>
      <c r="I585" s="160"/>
      <c r="L585" s="156"/>
      <c r="M585" s="161"/>
      <c r="T585" s="162"/>
      <c r="AT585" s="157" t="s">
        <v>177</v>
      </c>
      <c r="AU585" s="157" t="s">
        <v>87</v>
      </c>
      <c r="AV585" s="13" t="s">
        <v>87</v>
      </c>
      <c r="AW585" s="13" t="s">
        <v>38</v>
      </c>
      <c r="AX585" s="13" t="s">
        <v>78</v>
      </c>
      <c r="AY585" s="157" t="s">
        <v>165</v>
      </c>
    </row>
    <row r="586" spans="2:65" s="12" customFormat="1" ht="20.399999999999999">
      <c r="B586" s="149"/>
      <c r="D586" s="150" t="s">
        <v>177</v>
      </c>
      <c r="E586" s="151" t="s">
        <v>31</v>
      </c>
      <c r="F586" s="152" t="s">
        <v>471</v>
      </c>
      <c r="H586" s="151" t="s">
        <v>31</v>
      </c>
      <c r="I586" s="153"/>
      <c r="L586" s="149"/>
      <c r="M586" s="154"/>
      <c r="T586" s="155"/>
      <c r="AT586" s="151" t="s">
        <v>177</v>
      </c>
      <c r="AU586" s="151" t="s">
        <v>87</v>
      </c>
      <c r="AV586" s="12" t="s">
        <v>39</v>
      </c>
      <c r="AW586" s="12" t="s">
        <v>38</v>
      </c>
      <c r="AX586" s="12" t="s">
        <v>78</v>
      </c>
      <c r="AY586" s="151" t="s">
        <v>165</v>
      </c>
    </row>
    <row r="587" spans="2:65" s="13" customFormat="1" ht="10.199999999999999">
      <c r="B587" s="156"/>
      <c r="D587" s="150" t="s">
        <v>177</v>
      </c>
      <c r="E587" s="157" t="s">
        <v>31</v>
      </c>
      <c r="F587" s="158" t="s">
        <v>580</v>
      </c>
      <c r="H587" s="159">
        <v>26.506</v>
      </c>
      <c r="I587" s="160"/>
      <c r="L587" s="156"/>
      <c r="M587" s="161"/>
      <c r="T587" s="162"/>
      <c r="AT587" s="157" t="s">
        <v>177</v>
      </c>
      <c r="AU587" s="157" t="s">
        <v>87</v>
      </c>
      <c r="AV587" s="13" t="s">
        <v>87</v>
      </c>
      <c r="AW587" s="13" t="s">
        <v>38</v>
      </c>
      <c r="AX587" s="13" t="s">
        <v>78</v>
      </c>
      <c r="AY587" s="157" t="s">
        <v>165</v>
      </c>
    </row>
    <row r="588" spans="2:65" s="12" customFormat="1" ht="10.199999999999999">
      <c r="B588" s="149"/>
      <c r="D588" s="150" t="s">
        <v>177</v>
      </c>
      <c r="E588" s="151" t="s">
        <v>31</v>
      </c>
      <c r="F588" s="152" t="s">
        <v>581</v>
      </c>
      <c r="H588" s="151" t="s">
        <v>31</v>
      </c>
      <c r="I588" s="153"/>
      <c r="L588" s="149"/>
      <c r="M588" s="154"/>
      <c r="T588" s="155"/>
      <c r="AT588" s="151" t="s">
        <v>177</v>
      </c>
      <c r="AU588" s="151" t="s">
        <v>87</v>
      </c>
      <c r="AV588" s="12" t="s">
        <v>39</v>
      </c>
      <c r="AW588" s="12" t="s">
        <v>38</v>
      </c>
      <c r="AX588" s="12" t="s">
        <v>78</v>
      </c>
      <c r="AY588" s="151" t="s">
        <v>165</v>
      </c>
    </row>
    <row r="589" spans="2:65" s="13" customFormat="1" ht="10.199999999999999">
      <c r="B589" s="156"/>
      <c r="D589" s="150" t="s">
        <v>177</v>
      </c>
      <c r="E589" s="157" t="s">
        <v>31</v>
      </c>
      <c r="F589" s="158" t="s">
        <v>473</v>
      </c>
      <c r="H589" s="159">
        <v>208.67</v>
      </c>
      <c r="I589" s="160"/>
      <c r="L589" s="156"/>
      <c r="M589" s="161"/>
      <c r="T589" s="162"/>
      <c r="AT589" s="157" t="s">
        <v>177</v>
      </c>
      <c r="AU589" s="157" t="s">
        <v>87</v>
      </c>
      <c r="AV589" s="13" t="s">
        <v>87</v>
      </c>
      <c r="AW589" s="13" t="s">
        <v>38</v>
      </c>
      <c r="AX589" s="13" t="s">
        <v>78</v>
      </c>
      <c r="AY589" s="157" t="s">
        <v>165</v>
      </c>
    </row>
    <row r="590" spans="2:65" s="12" customFormat="1" ht="10.199999999999999">
      <c r="B590" s="149"/>
      <c r="D590" s="150" t="s">
        <v>177</v>
      </c>
      <c r="E590" s="151" t="s">
        <v>31</v>
      </c>
      <c r="F590" s="152" t="s">
        <v>582</v>
      </c>
      <c r="H590" s="151" t="s">
        <v>31</v>
      </c>
      <c r="I590" s="153"/>
      <c r="L590" s="149"/>
      <c r="M590" s="154"/>
      <c r="T590" s="155"/>
      <c r="AT590" s="151" t="s">
        <v>177</v>
      </c>
      <c r="AU590" s="151" t="s">
        <v>87</v>
      </c>
      <c r="AV590" s="12" t="s">
        <v>39</v>
      </c>
      <c r="AW590" s="12" t="s">
        <v>38</v>
      </c>
      <c r="AX590" s="12" t="s">
        <v>78</v>
      </c>
      <c r="AY590" s="151" t="s">
        <v>165</v>
      </c>
    </row>
    <row r="591" spans="2:65" s="13" customFormat="1" ht="10.199999999999999">
      <c r="B591" s="156"/>
      <c r="D591" s="150" t="s">
        <v>177</v>
      </c>
      <c r="E591" s="157" t="s">
        <v>31</v>
      </c>
      <c r="F591" s="158" t="s">
        <v>583</v>
      </c>
      <c r="H591" s="159">
        <v>-49.993000000000002</v>
      </c>
      <c r="I591" s="160"/>
      <c r="L591" s="156"/>
      <c r="M591" s="161"/>
      <c r="T591" s="162"/>
      <c r="AT591" s="157" t="s">
        <v>177</v>
      </c>
      <c r="AU591" s="157" t="s">
        <v>87</v>
      </c>
      <c r="AV591" s="13" t="s">
        <v>87</v>
      </c>
      <c r="AW591" s="13" t="s">
        <v>38</v>
      </c>
      <c r="AX591" s="13" t="s">
        <v>78</v>
      </c>
      <c r="AY591" s="157" t="s">
        <v>165</v>
      </c>
    </row>
    <row r="592" spans="2:65" s="13" customFormat="1" ht="20.399999999999999">
      <c r="B592" s="156"/>
      <c r="D592" s="150" t="s">
        <v>177</v>
      </c>
      <c r="E592" s="157" t="s">
        <v>31</v>
      </c>
      <c r="F592" s="158" t="s">
        <v>584</v>
      </c>
      <c r="H592" s="159">
        <v>-52.088999999999999</v>
      </c>
      <c r="I592" s="160"/>
      <c r="L592" s="156"/>
      <c r="M592" s="161"/>
      <c r="T592" s="162"/>
      <c r="AT592" s="157" t="s">
        <v>177</v>
      </c>
      <c r="AU592" s="157" t="s">
        <v>87</v>
      </c>
      <c r="AV592" s="13" t="s">
        <v>87</v>
      </c>
      <c r="AW592" s="13" t="s">
        <v>38</v>
      </c>
      <c r="AX592" s="13" t="s">
        <v>78</v>
      </c>
      <c r="AY592" s="157" t="s">
        <v>165</v>
      </c>
    </row>
    <row r="593" spans="2:65" s="14" customFormat="1" ht="10.199999999999999">
      <c r="B593" s="163"/>
      <c r="D593" s="150" t="s">
        <v>177</v>
      </c>
      <c r="E593" s="164" t="s">
        <v>31</v>
      </c>
      <c r="F593" s="165" t="s">
        <v>180</v>
      </c>
      <c r="H593" s="166">
        <v>316.71699999999998</v>
      </c>
      <c r="I593" s="167"/>
      <c r="L593" s="163"/>
      <c r="M593" s="168"/>
      <c r="T593" s="169"/>
      <c r="AT593" s="164" t="s">
        <v>177</v>
      </c>
      <c r="AU593" s="164" t="s">
        <v>87</v>
      </c>
      <c r="AV593" s="14" t="s">
        <v>173</v>
      </c>
      <c r="AW593" s="14" t="s">
        <v>38</v>
      </c>
      <c r="AX593" s="14" t="s">
        <v>39</v>
      </c>
      <c r="AY593" s="164" t="s">
        <v>165</v>
      </c>
    </row>
    <row r="594" spans="2:65" s="1" customFormat="1" ht="16.5" customHeight="1">
      <c r="B594" s="35"/>
      <c r="C594" s="177" t="s">
        <v>585</v>
      </c>
      <c r="D594" s="177" t="s">
        <v>409</v>
      </c>
      <c r="E594" s="178" t="s">
        <v>586</v>
      </c>
      <c r="F594" s="179" t="s">
        <v>587</v>
      </c>
      <c r="G594" s="180" t="s">
        <v>183</v>
      </c>
      <c r="H594" s="181">
        <v>307.20499999999998</v>
      </c>
      <c r="I594" s="182"/>
      <c r="J594" s="183">
        <f>ROUND(I594*H594,2)</f>
        <v>0</v>
      </c>
      <c r="K594" s="179" t="s">
        <v>172</v>
      </c>
      <c r="L594" s="184"/>
      <c r="M594" s="185" t="s">
        <v>31</v>
      </c>
      <c r="N594" s="186" t="s">
        <v>49</v>
      </c>
      <c r="P594" s="141">
        <f>O594*H594</f>
        <v>0</v>
      </c>
      <c r="Q594" s="141">
        <v>2.0999999999999999E-3</v>
      </c>
      <c r="R594" s="141">
        <f>Q594*H594</f>
        <v>0.64513049999999994</v>
      </c>
      <c r="S594" s="141">
        <v>0</v>
      </c>
      <c r="T594" s="142">
        <f>S594*H594</f>
        <v>0</v>
      </c>
      <c r="AR594" s="143" t="s">
        <v>221</v>
      </c>
      <c r="AT594" s="143" t="s">
        <v>409</v>
      </c>
      <c r="AU594" s="143" t="s">
        <v>87</v>
      </c>
      <c r="AY594" s="19" t="s">
        <v>165</v>
      </c>
      <c r="BE594" s="144">
        <f>IF(N594="základní",J594,0)</f>
        <v>0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9" t="s">
        <v>39</v>
      </c>
      <c r="BK594" s="144">
        <f>ROUND(I594*H594,2)</f>
        <v>0</v>
      </c>
      <c r="BL594" s="19" t="s">
        <v>173</v>
      </c>
      <c r="BM594" s="143" t="s">
        <v>588</v>
      </c>
    </row>
    <row r="595" spans="2:65" s="13" customFormat="1" ht="10.199999999999999">
      <c r="B595" s="156"/>
      <c r="D595" s="150" t="s">
        <v>177</v>
      </c>
      <c r="E595" s="157" t="s">
        <v>31</v>
      </c>
      <c r="F595" s="158" t="s">
        <v>589</v>
      </c>
      <c r="H595" s="159">
        <v>332.553</v>
      </c>
      <c r="I595" s="160"/>
      <c r="L595" s="156"/>
      <c r="M595" s="161"/>
      <c r="T595" s="162"/>
      <c r="AT595" s="157" t="s">
        <v>177</v>
      </c>
      <c r="AU595" s="157" t="s">
        <v>87</v>
      </c>
      <c r="AV595" s="13" t="s">
        <v>87</v>
      </c>
      <c r="AW595" s="13" t="s">
        <v>38</v>
      </c>
      <c r="AX595" s="13" t="s">
        <v>78</v>
      </c>
      <c r="AY595" s="157" t="s">
        <v>165</v>
      </c>
    </row>
    <row r="596" spans="2:65" s="12" customFormat="1" ht="10.199999999999999">
      <c r="B596" s="149"/>
      <c r="D596" s="150" t="s">
        <v>177</v>
      </c>
      <c r="E596" s="151" t="s">
        <v>31</v>
      </c>
      <c r="F596" s="152" t="s">
        <v>590</v>
      </c>
      <c r="H596" s="151" t="s">
        <v>31</v>
      </c>
      <c r="I596" s="153"/>
      <c r="L596" s="149"/>
      <c r="M596" s="154"/>
      <c r="T596" s="155"/>
      <c r="AT596" s="151" t="s">
        <v>177</v>
      </c>
      <c r="AU596" s="151" t="s">
        <v>87</v>
      </c>
      <c r="AV596" s="12" t="s">
        <v>39</v>
      </c>
      <c r="AW596" s="12" t="s">
        <v>38</v>
      </c>
      <c r="AX596" s="12" t="s">
        <v>78</v>
      </c>
      <c r="AY596" s="151" t="s">
        <v>165</v>
      </c>
    </row>
    <row r="597" spans="2:65" s="13" customFormat="1" ht="10.199999999999999">
      <c r="B597" s="156"/>
      <c r="D597" s="150" t="s">
        <v>177</v>
      </c>
      <c r="E597" s="157" t="s">
        <v>31</v>
      </c>
      <c r="F597" s="158" t="s">
        <v>591</v>
      </c>
      <c r="H597" s="159">
        <v>-25.347999999999999</v>
      </c>
      <c r="I597" s="160"/>
      <c r="L597" s="156"/>
      <c r="M597" s="161"/>
      <c r="T597" s="162"/>
      <c r="AT597" s="157" t="s">
        <v>177</v>
      </c>
      <c r="AU597" s="157" t="s">
        <v>87</v>
      </c>
      <c r="AV597" s="13" t="s">
        <v>87</v>
      </c>
      <c r="AW597" s="13" t="s">
        <v>38</v>
      </c>
      <c r="AX597" s="13" t="s">
        <v>78</v>
      </c>
      <c r="AY597" s="157" t="s">
        <v>165</v>
      </c>
    </row>
    <row r="598" spans="2:65" s="14" customFormat="1" ht="10.199999999999999">
      <c r="B598" s="163"/>
      <c r="D598" s="150" t="s">
        <v>177</v>
      </c>
      <c r="E598" s="164" t="s">
        <v>31</v>
      </c>
      <c r="F598" s="165" t="s">
        <v>180</v>
      </c>
      <c r="H598" s="166">
        <v>307.20499999999998</v>
      </c>
      <c r="I598" s="167"/>
      <c r="L598" s="163"/>
      <c r="M598" s="168"/>
      <c r="T598" s="169"/>
      <c r="AT598" s="164" t="s">
        <v>177</v>
      </c>
      <c r="AU598" s="164" t="s">
        <v>87</v>
      </c>
      <c r="AV598" s="14" t="s">
        <v>173</v>
      </c>
      <c r="AW598" s="14" t="s">
        <v>38</v>
      </c>
      <c r="AX598" s="14" t="s">
        <v>39</v>
      </c>
      <c r="AY598" s="164" t="s">
        <v>165</v>
      </c>
    </row>
    <row r="599" spans="2:65" s="1" customFormat="1" ht="24.15" customHeight="1">
      <c r="B599" s="35"/>
      <c r="C599" s="177" t="s">
        <v>592</v>
      </c>
      <c r="D599" s="177" t="s">
        <v>409</v>
      </c>
      <c r="E599" s="178" t="s">
        <v>593</v>
      </c>
      <c r="F599" s="179" t="s">
        <v>594</v>
      </c>
      <c r="G599" s="180" t="s">
        <v>183</v>
      </c>
      <c r="H599" s="181">
        <v>25.347999999999999</v>
      </c>
      <c r="I599" s="182"/>
      <c r="J599" s="183">
        <f>ROUND(I599*H599,2)</f>
        <v>0</v>
      </c>
      <c r="K599" s="179" t="s">
        <v>172</v>
      </c>
      <c r="L599" s="184"/>
      <c r="M599" s="185" t="s">
        <v>31</v>
      </c>
      <c r="N599" s="186" t="s">
        <v>49</v>
      </c>
      <c r="P599" s="141">
        <f>O599*H599</f>
        <v>0</v>
      </c>
      <c r="Q599" s="141">
        <v>4.1999999999999997E-3</v>
      </c>
      <c r="R599" s="141">
        <f>Q599*H599</f>
        <v>0.10646159999999999</v>
      </c>
      <c r="S599" s="141">
        <v>0</v>
      </c>
      <c r="T599" s="142">
        <f>S599*H599</f>
        <v>0</v>
      </c>
      <c r="AR599" s="143" t="s">
        <v>221</v>
      </c>
      <c r="AT599" s="143" t="s">
        <v>409</v>
      </c>
      <c r="AU599" s="143" t="s">
        <v>87</v>
      </c>
      <c r="AY599" s="19" t="s">
        <v>165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9" t="s">
        <v>39</v>
      </c>
      <c r="BK599" s="144">
        <f>ROUND(I599*H599,2)</f>
        <v>0</v>
      </c>
      <c r="BL599" s="19" t="s">
        <v>173</v>
      </c>
      <c r="BM599" s="143" t="s">
        <v>595</v>
      </c>
    </row>
    <row r="600" spans="2:65" s="12" customFormat="1" ht="20.399999999999999">
      <c r="B600" s="149"/>
      <c r="D600" s="150" t="s">
        <v>177</v>
      </c>
      <c r="E600" s="151" t="s">
        <v>31</v>
      </c>
      <c r="F600" s="152" t="s">
        <v>596</v>
      </c>
      <c r="H600" s="151" t="s">
        <v>31</v>
      </c>
      <c r="I600" s="153"/>
      <c r="L600" s="149"/>
      <c r="M600" s="154"/>
      <c r="T600" s="155"/>
      <c r="AT600" s="151" t="s">
        <v>177</v>
      </c>
      <c r="AU600" s="151" t="s">
        <v>87</v>
      </c>
      <c r="AV600" s="12" t="s">
        <v>39</v>
      </c>
      <c r="AW600" s="12" t="s">
        <v>38</v>
      </c>
      <c r="AX600" s="12" t="s">
        <v>78</v>
      </c>
      <c r="AY600" s="151" t="s">
        <v>165</v>
      </c>
    </row>
    <row r="601" spans="2:65" s="12" customFormat="1" ht="10.199999999999999">
      <c r="B601" s="149"/>
      <c r="D601" s="150" t="s">
        <v>177</v>
      </c>
      <c r="E601" s="151" t="s">
        <v>31</v>
      </c>
      <c r="F601" s="152" t="s">
        <v>467</v>
      </c>
      <c r="H601" s="151" t="s">
        <v>31</v>
      </c>
      <c r="I601" s="153"/>
      <c r="L601" s="149"/>
      <c r="M601" s="154"/>
      <c r="T601" s="155"/>
      <c r="AT601" s="151" t="s">
        <v>177</v>
      </c>
      <c r="AU601" s="151" t="s">
        <v>87</v>
      </c>
      <c r="AV601" s="12" t="s">
        <v>39</v>
      </c>
      <c r="AW601" s="12" t="s">
        <v>38</v>
      </c>
      <c r="AX601" s="12" t="s">
        <v>78</v>
      </c>
      <c r="AY601" s="151" t="s">
        <v>165</v>
      </c>
    </row>
    <row r="602" spans="2:65" s="12" customFormat="1" ht="10.199999999999999">
      <c r="B602" s="149"/>
      <c r="D602" s="150" t="s">
        <v>177</v>
      </c>
      <c r="E602" s="151" t="s">
        <v>31</v>
      </c>
      <c r="F602" s="152" t="s">
        <v>597</v>
      </c>
      <c r="H602" s="151" t="s">
        <v>31</v>
      </c>
      <c r="I602" s="153"/>
      <c r="L602" s="149"/>
      <c r="M602" s="154"/>
      <c r="T602" s="155"/>
      <c r="AT602" s="151" t="s">
        <v>177</v>
      </c>
      <c r="AU602" s="151" t="s">
        <v>87</v>
      </c>
      <c r="AV602" s="12" t="s">
        <v>39</v>
      </c>
      <c r="AW602" s="12" t="s">
        <v>38</v>
      </c>
      <c r="AX602" s="12" t="s">
        <v>78</v>
      </c>
      <c r="AY602" s="151" t="s">
        <v>165</v>
      </c>
    </row>
    <row r="603" spans="2:65" s="13" customFormat="1" ht="10.199999999999999">
      <c r="B603" s="156"/>
      <c r="D603" s="150" t="s">
        <v>177</v>
      </c>
      <c r="E603" s="157" t="s">
        <v>31</v>
      </c>
      <c r="F603" s="158" t="s">
        <v>598</v>
      </c>
      <c r="H603" s="159">
        <v>2.2799999999999998</v>
      </c>
      <c r="I603" s="160"/>
      <c r="L603" s="156"/>
      <c r="M603" s="161"/>
      <c r="T603" s="162"/>
      <c r="AT603" s="157" t="s">
        <v>177</v>
      </c>
      <c r="AU603" s="157" t="s">
        <v>87</v>
      </c>
      <c r="AV603" s="13" t="s">
        <v>87</v>
      </c>
      <c r="AW603" s="13" t="s">
        <v>38</v>
      </c>
      <c r="AX603" s="13" t="s">
        <v>78</v>
      </c>
      <c r="AY603" s="157" t="s">
        <v>165</v>
      </c>
    </row>
    <row r="604" spans="2:65" s="12" customFormat="1" ht="10.199999999999999">
      <c r="B604" s="149"/>
      <c r="D604" s="150" t="s">
        <v>177</v>
      </c>
      <c r="E604" s="151" t="s">
        <v>31</v>
      </c>
      <c r="F604" s="152" t="s">
        <v>599</v>
      </c>
      <c r="H604" s="151" t="s">
        <v>31</v>
      </c>
      <c r="I604" s="153"/>
      <c r="L604" s="149"/>
      <c r="M604" s="154"/>
      <c r="T604" s="155"/>
      <c r="AT604" s="151" t="s">
        <v>177</v>
      </c>
      <c r="AU604" s="151" t="s">
        <v>87</v>
      </c>
      <c r="AV604" s="12" t="s">
        <v>39</v>
      </c>
      <c r="AW604" s="12" t="s">
        <v>38</v>
      </c>
      <c r="AX604" s="12" t="s">
        <v>78</v>
      </c>
      <c r="AY604" s="151" t="s">
        <v>165</v>
      </c>
    </row>
    <row r="605" spans="2:65" s="13" customFormat="1" ht="10.199999999999999">
      <c r="B605" s="156"/>
      <c r="D605" s="150" t="s">
        <v>177</v>
      </c>
      <c r="E605" s="157" t="s">
        <v>31</v>
      </c>
      <c r="F605" s="158" t="s">
        <v>600</v>
      </c>
      <c r="H605" s="159">
        <v>7.2720000000000002</v>
      </c>
      <c r="I605" s="160"/>
      <c r="L605" s="156"/>
      <c r="M605" s="161"/>
      <c r="T605" s="162"/>
      <c r="AT605" s="157" t="s">
        <v>177</v>
      </c>
      <c r="AU605" s="157" t="s">
        <v>87</v>
      </c>
      <c r="AV605" s="13" t="s">
        <v>87</v>
      </c>
      <c r="AW605" s="13" t="s">
        <v>38</v>
      </c>
      <c r="AX605" s="13" t="s">
        <v>78</v>
      </c>
      <c r="AY605" s="157" t="s">
        <v>165</v>
      </c>
    </row>
    <row r="606" spans="2:65" s="12" customFormat="1" ht="10.199999999999999">
      <c r="B606" s="149"/>
      <c r="D606" s="150" t="s">
        <v>177</v>
      </c>
      <c r="E606" s="151" t="s">
        <v>31</v>
      </c>
      <c r="F606" s="152" t="s">
        <v>601</v>
      </c>
      <c r="H606" s="151" t="s">
        <v>31</v>
      </c>
      <c r="I606" s="153"/>
      <c r="L606" s="149"/>
      <c r="M606" s="154"/>
      <c r="T606" s="155"/>
      <c r="AT606" s="151" t="s">
        <v>177</v>
      </c>
      <c r="AU606" s="151" t="s">
        <v>87</v>
      </c>
      <c r="AV606" s="12" t="s">
        <v>39</v>
      </c>
      <c r="AW606" s="12" t="s">
        <v>38</v>
      </c>
      <c r="AX606" s="12" t="s">
        <v>78</v>
      </c>
      <c r="AY606" s="151" t="s">
        <v>165</v>
      </c>
    </row>
    <row r="607" spans="2:65" s="13" customFormat="1" ht="10.199999999999999">
      <c r="B607" s="156"/>
      <c r="D607" s="150" t="s">
        <v>177</v>
      </c>
      <c r="E607" s="157" t="s">
        <v>31</v>
      </c>
      <c r="F607" s="158" t="s">
        <v>602</v>
      </c>
      <c r="H607" s="159">
        <v>6.8159999999999998</v>
      </c>
      <c r="I607" s="160"/>
      <c r="L607" s="156"/>
      <c r="M607" s="161"/>
      <c r="T607" s="162"/>
      <c r="AT607" s="157" t="s">
        <v>177</v>
      </c>
      <c r="AU607" s="157" t="s">
        <v>87</v>
      </c>
      <c r="AV607" s="13" t="s">
        <v>87</v>
      </c>
      <c r="AW607" s="13" t="s">
        <v>38</v>
      </c>
      <c r="AX607" s="13" t="s">
        <v>78</v>
      </c>
      <c r="AY607" s="157" t="s">
        <v>165</v>
      </c>
    </row>
    <row r="608" spans="2:65" s="12" customFormat="1" ht="10.199999999999999">
      <c r="B608" s="149"/>
      <c r="D608" s="150" t="s">
        <v>177</v>
      </c>
      <c r="E608" s="151" t="s">
        <v>31</v>
      </c>
      <c r="F608" s="152" t="s">
        <v>597</v>
      </c>
      <c r="H608" s="151" t="s">
        <v>31</v>
      </c>
      <c r="I608" s="153"/>
      <c r="L608" s="149"/>
      <c r="M608" s="154"/>
      <c r="T608" s="155"/>
      <c r="AT608" s="151" t="s">
        <v>177</v>
      </c>
      <c r="AU608" s="151" t="s">
        <v>87</v>
      </c>
      <c r="AV608" s="12" t="s">
        <v>39</v>
      </c>
      <c r="AW608" s="12" t="s">
        <v>38</v>
      </c>
      <c r="AX608" s="12" t="s">
        <v>78</v>
      </c>
      <c r="AY608" s="151" t="s">
        <v>165</v>
      </c>
    </row>
    <row r="609" spans="2:65" s="13" customFormat="1" ht="10.199999999999999">
      <c r="B609" s="156"/>
      <c r="D609" s="150" t="s">
        <v>177</v>
      </c>
      <c r="E609" s="157" t="s">
        <v>31</v>
      </c>
      <c r="F609" s="158" t="s">
        <v>603</v>
      </c>
      <c r="H609" s="159">
        <v>2.61</v>
      </c>
      <c r="I609" s="160"/>
      <c r="L609" s="156"/>
      <c r="M609" s="161"/>
      <c r="T609" s="162"/>
      <c r="AT609" s="157" t="s">
        <v>177</v>
      </c>
      <c r="AU609" s="157" t="s">
        <v>87</v>
      </c>
      <c r="AV609" s="13" t="s">
        <v>87</v>
      </c>
      <c r="AW609" s="13" t="s">
        <v>38</v>
      </c>
      <c r="AX609" s="13" t="s">
        <v>78</v>
      </c>
      <c r="AY609" s="157" t="s">
        <v>165</v>
      </c>
    </row>
    <row r="610" spans="2:65" s="12" customFormat="1" ht="10.199999999999999">
      <c r="B610" s="149"/>
      <c r="D610" s="150" t="s">
        <v>177</v>
      </c>
      <c r="E610" s="151" t="s">
        <v>31</v>
      </c>
      <c r="F610" s="152" t="s">
        <v>604</v>
      </c>
      <c r="H610" s="151" t="s">
        <v>31</v>
      </c>
      <c r="I610" s="153"/>
      <c r="L610" s="149"/>
      <c r="M610" s="154"/>
      <c r="T610" s="155"/>
      <c r="AT610" s="151" t="s">
        <v>177</v>
      </c>
      <c r="AU610" s="151" t="s">
        <v>87</v>
      </c>
      <c r="AV610" s="12" t="s">
        <v>39</v>
      </c>
      <c r="AW610" s="12" t="s">
        <v>38</v>
      </c>
      <c r="AX610" s="12" t="s">
        <v>78</v>
      </c>
      <c r="AY610" s="151" t="s">
        <v>165</v>
      </c>
    </row>
    <row r="611" spans="2:65" s="13" customFormat="1" ht="10.199999999999999">
      <c r="B611" s="156"/>
      <c r="D611" s="150" t="s">
        <v>177</v>
      </c>
      <c r="E611" s="157" t="s">
        <v>31</v>
      </c>
      <c r="F611" s="158" t="s">
        <v>605</v>
      </c>
      <c r="H611" s="159">
        <v>1.0860000000000001</v>
      </c>
      <c r="I611" s="160"/>
      <c r="L611" s="156"/>
      <c r="M611" s="161"/>
      <c r="T611" s="162"/>
      <c r="AT611" s="157" t="s">
        <v>177</v>
      </c>
      <c r="AU611" s="157" t="s">
        <v>87</v>
      </c>
      <c r="AV611" s="13" t="s">
        <v>87</v>
      </c>
      <c r="AW611" s="13" t="s">
        <v>38</v>
      </c>
      <c r="AX611" s="13" t="s">
        <v>78</v>
      </c>
      <c r="AY611" s="157" t="s">
        <v>165</v>
      </c>
    </row>
    <row r="612" spans="2:65" s="12" customFormat="1" ht="10.199999999999999">
      <c r="B612" s="149"/>
      <c r="D612" s="150" t="s">
        <v>177</v>
      </c>
      <c r="E612" s="151" t="s">
        <v>31</v>
      </c>
      <c r="F612" s="152" t="s">
        <v>606</v>
      </c>
      <c r="H612" s="151" t="s">
        <v>31</v>
      </c>
      <c r="I612" s="153"/>
      <c r="L612" s="149"/>
      <c r="M612" s="154"/>
      <c r="T612" s="155"/>
      <c r="AT612" s="151" t="s">
        <v>177</v>
      </c>
      <c r="AU612" s="151" t="s">
        <v>87</v>
      </c>
      <c r="AV612" s="12" t="s">
        <v>39</v>
      </c>
      <c r="AW612" s="12" t="s">
        <v>38</v>
      </c>
      <c r="AX612" s="12" t="s">
        <v>78</v>
      </c>
      <c r="AY612" s="151" t="s">
        <v>165</v>
      </c>
    </row>
    <row r="613" spans="2:65" s="13" customFormat="1" ht="10.199999999999999">
      <c r="B613" s="156"/>
      <c r="D613" s="150" t="s">
        <v>177</v>
      </c>
      <c r="E613" s="157" t="s">
        <v>31</v>
      </c>
      <c r="F613" s="158" t="s">
        <v>607</v>
      </c>
      <c r="H613" s="159">
        <v>4.077</v>
      </c>
      <c r="I613" s="160"/>
      <c r="L613" s="156"/>
      <c r="M613" s="161"/>
      <c r="T613" s="162"/>
      <c r="AT613" s="157" t="s">
        <v>177</v>
      </c>
      <c r="AU613" s="157" t="s">
        <v>87</v>
      </c>
      <c r="AV613" s="13" t="s">
        <v>87</v>
      </c>
      <c r="AW613" s="13" t="s">
        <v>38</v>
      </c>
      <c r="AX613" s="13" t="s">
        <v>78</v>
      </c>
      <c r="AY613" s="157" t="s">
        <v>165</v>
      </c>
    </row>
    <row r="614" spans="2:65" s="15" customFormat="1" ht="10.199999999999999">
      <c r="B614" s="170"/>
      <c r="D614" s="150" t="s">
        <v>177</v>
      </c>
      <c r="E614" s="171" t="s">
        <v>31</v>
      </c>
      <c r="F614" s="172" t="s">
        <v>246</v>
      </c>
      <c r="H614" s="173">
        <v>24.140999999999998</v>
      </c>
      <c r="I614" s="174"/>
      <c r="L614" s="170"/>
      <c r="M614" s="175"/>
      <c r="T614" s="176"/>
      <c r="AT614" s="171" t="s">
        <v>177</v>
      </c>
      <c r="AU614" s="171" t="s">
        <v>87</v>
      </c>
      <c r="AV614" s="15" t="s">
        <v>166</v>
      </c>
      <c r="AW614" s="15" t="s">
        <v>38</v>
      </c>
      <c r="AX614" s="15" t="s">
        <v>78</v>
      </c>
      <c r="AY614" s="171" t="s">
        <v>165</v>
      </c>
    </row>
    <row r="615" spans="2:65" s="12" customFormat="1" ht="10.199999999999999">
      <c r="B615" s="149"/>
      <c r="D615" s="150" t="s">
        <v>177</v>
      </c>
      <c r="E615" s="151" t="s">
        <v>31</v>
      </c>
      <c r="F615" s="152" t="s">
        <v>608</v>
      </c>
      <c r="H615" s="151" t="s">
        <v>31</v>
      </c>
      <c r="I615" s="153"/>
      <c r="L615" s="149"/>
      <c r="M615" s="154"/>
      <c r="T615" s="155"/>
      <c r="AT615" s="151" t="s">
        <v>177</v>
      </c>
      <c r="AU615" s="151" t="s">
        <v>87</v>
      </c>
      <c r="AV615" s="12" t="s">
        <v>39</v>
      </c>
      <c r="AW615" s="12" t="s">
        <v>38</v>
      </c>
      <c r="AX615" s="12" t="s">
        <v>78</v>
      </c>
      <c r="AY615" s="151" t="s">
        <v>165</v>
      </c>
    </row>
    <row r="616" spans="2:65" s="13" customFormat="1" ht="10.199999999999999">
      <c r="B616" s="156"/>
      <c r="D616" s="150" t="s">
        <v>177</v>
      </c>
      <c r="E616" s="157" t="s">
        <v>31</v>
      </c>
      <c r="F616" s="158" t="s">
        <v>609</v>
      </c>
      <c r="H616" s="159">
        <v>1.2070000000000001</v>
      </c>
      <c r="I616" s="160"/>
      <c r="L616" s="156"/>
      <c r="M616" s="161"/>
      <c r="T616" s="162"/>
      <c r="AT616" s="157" t="s">
        <v>177</v>
      </c>
      <c r="AU616" s="157" t="s">
        <v>87</v>
      </c>
      <c r="AV616" s="13" t="s">
        <v>87</v>
      </c>
      <c r="AW616" s="13" t="s">
        <v>38</v>
      </c>
      <c r="AX616" s="13" t="s">
        <v>78</v>
      </c>
      <c r="AY616" s="157" t="s">
        <v>165</v>
      </c>
    </row>
    <row r="617" spans="2:65" s="14" customFormat="1" ht="10.199999999999999">
      <c r="B617" s="163"/>
      <c r="D617" s="150" t="s">
        <v>177</v>
      </c>
      <c r="E617" s="164" t="s">
        <v>31</v>
      </c>
      <c r="F617" s="165" t="s">
        <v>180</v>
      </c>
      <c r="H617" s="166">
        <v>25.347999999999999</v>
      </c>
      <c r="I617" s="167"/>
      <c r="L617" s="163"/>
      <c r="M617" s="168"/>
      <c r="T617" s="169"/>
      <c r="AT617" s="164" t="s">
        <v>177</v>
      </c>
      <c r="AU617" s="164" t="s">
        <v>87</v>
      </c>
      <c r="AV617" s="14" t="s">
        <v>173</v>
      </c>
      <c r="AW617" s="14" t="s">
        <v>38</v>
      </c>
      <c r="AX617" s="14" t="s">
        <v>39</v>
      </c>
      <c r="AY617" s="164" t="s">
        <v>165</v>
      </c>
    </row>
    <row r="618" spans="2:65" s="1" customFormat="1" ht="33" customHeight="1">
      <c r="B618" s="35"/>
      <c r="C618" s="132" t="s">
        <v>610</v>
      </c>
      <c r="D618" s="132" t="s">
        <v>168</v>
      </c>
      <c r="E618" s="133" t="s">
        <v>611</v>
      </c>
      <c r="F618" s="134" t="s">
        <v>612</v>
      </c>
      <c r="G618" s="135" t="s">
        <v>183</v>
      </c>
      <c r="H618" s="136">
        <v>143.892</v>
      </c>
      <c r="I618" s="137"/>
      <c r="J618" s="138">
        <f>ROUND(I618*H618,2)</f>
        <v>0</v>
      </c>
      <c r="K618" s="134" t="s">
        <v>31</v>
      </c>
      <c r="L618" s="35"/>
      <c r="M618" s="139" t="s">
        <v>31</v>
      </c>
      <c r="N618" s="140" t="s">
        <v>49</v>
      </c>
      <c r="P618" s="141">
        <f>O618*H618</f>
        <v>0</v>
      </c>
      <c r="Q618" s="141">
        <v>4.4738E-3</v>
      </c>
      <c r="R618" s="141">
        <f>Q618*H618</f>
        <v>0.64374402959999999</v>
      </c>
      <c r="S618" s="141">
        <v>0</v>
      </c>
      <c r="T618" s="142">
        <f>S618*H618</f>
        <v>0</v>
      </c>
      <c r="AR618" s="143" t="s">
        <v>173</v>
      </c>
      <c r="AT618" s="143" t="s">
        <v>168</v>
      </c>
      <c r="AU618" s="143" t="s">
        <v>87</v>
      </c>
      <c r="AY618" s="19" t="s">
        <v>165</v>
      </c>
      <c r="BE618" s="144">
        <f>IF(N618="základní",J618,0)</f>
        <v>0</v>
      </c>
      <c r="BF618" s="144">
        <f>IF(N618="snížená",J618,0)</f>
        <v>0</v>
      </c>
      <c r="BG618" s="144">
        <f>IF(N618="zákl. přenesená",J618,0)</f>
        <v>0</v>
      </c>
      <c r="BH618" s="144">
        <f>IF(N618="sníž. přenesená",J618,0)</f>
        <v>0</v>
      </c>
      <c r="BI618" s="144">
        <f>IF(N618="nulová",J618,0)</f>
        <v>0</v>
      </c>
      <c r="BJ618" s="19" t="s">
        <v>39</v>
      </c>
      <c r="BK618" s="144">
        <f>ROUND(I618*H618,2)</f>
        <v>0</v>
      </c>
      <c r="BL618" s="19" t="s">
        <v>173</v>
      </c>
      <c r="BM618" s="143" t="s">
        <v>613</v>
      </c>
    </row>
    <row r="619" spans="2:65" s="12" customFormat="1" ht="20.399999999999999">
      <c r="B619" s="149"/>
      <c r="D619" s="150" t="s">
        <v>177</v>
      </c>
      <c r="E619" s="151" t="s">
        <v>31</v>
      </c>
      <c r="F619" s="152" t="s">
        <v>614</v>
      </c>
      <c r="H619" s="151" t="s">
        <v>31</v>
      </c>
      <c r="I619" s="153"/>
      <c r="L619" s="149"/>
      <c r="M619" s="154"/>
      <c r="T619" s="155"/>
      <c r="AT619" s="151" t="s">
        <v>177</v>
      </c>
      <c r="AU619" s="151" t="s">
        <v>87</v>
      </c>
      <c r="AV619" s="12" t="s">
        <v>39</v>
      </c>
      <c r="AW619" s="12" t="s">
        <v>38</v>
      </c>
      <c r="AX619" s="12" t="s">
        <v>78</v>
      </c>
      <c r="AY619" s="151" t="s">
        <v>165</v>
      </c>
    </row>
    <row r="620" spans="2:65" s="13" customFormat="1" ht="10.199999999999999">
      <c r="B620" s="156"/>
      <c r="D620" s="150" t="s">
        <v>177</v>
      </c>
      <c r="E620" s="157" t="s">
        <v>31</v>
      </c>
      <c r="F620" s="158" t="s">
        <v>615</v>
      </c>
      <c r="H620" s="159">
        <v>17.204999999999998</v>
      </c>
      <c r="I620" s="160"/>
      <c r="L620" s="156"/>
      <c r="M620" s="161"/>
      <c r="T620" s="162"/>
      <c r="AT620" s="157" t="s">
        <v>177</v>
      </c>
      <c r="AU620" s="157" t="s">
        <v>87</v>
      </c>
      <c r="AV620" s="13" t="s">
        <v>87</v>
      </c>
      <c r="AW620" s="13" t="s">
        <v>38</v>
      </c>
      <c r="AX620" s="13" t="s">
        <v>78</v>
      </c>
      <c r="AY620" s="157" t="s">
        <v>165</v>
      </c>
    </row>
    <row r="621" spans="2:65" s="13" customFormat="1" ht="10.199999999999999">
      <c r="B621" s="156"/>
      <c r="D621" s="150" t="s">
        <v>177</v>
      </c>
      <c r="E621" s="157" t="s">
        <v>31</v>
      </c>
      <c r="F621" s="158" t="s">
        <v>616</v>
      </c>
      <c r="H621" s="159">
        <v>126.687</v>
      </c>
      <c r="I621" s="160"/>
      <c r="L621" s="156"/>
      <c r="M621" s="161"/>
      <c r="T621" s="162"/>
      <c r="AT621" s="157" t="s">
        <v>177</v>
      </c>
      <c r="AU621" s="157" t="s">
        <v>87</v>
      </c>
      <c r="AV621" s="13" t="s">
        <v>87</v>
      </c>
      <c r="AW621" s="13" t="s">
        <v>38</v>
      </c>
      <c r="AX621" s="13" t="s">
        <v>78</v>
      </c>
      <c r="AY621" s="157" t="s">
        <v>165</v>
      </c>
    </row>
    <row r="622" spans="2:65" s="14" customFormat="1" ht="10.199999999999999">
      <c r="B622" s="163"/>
      <c r="D622" s="150" t="s">
        <v>177</v>
      </c>
      <c r="E622" s="164" t="s">
        <v>31</v>
      </c>
      <c r="F622" s="165" t="s">
        <v>180</v>
      </c>
      <c r="H622" s="166">
        <v>143.892</v>
      </c>
      <c r="I622" s="167"/>
      <c r="L622" s="163"/>
      <c r="M622" s="168"/>
      <c r="T622" s="169"/>
      <c r="AT622" s="164" t="s">
        <v>177</v>
      </c>
      <c r="AU622" s="164" t="s">
        <v>87</v>
      </c>
      <c r="AV622" s="14" t="s">
        <v>173</v>
      </c>
      <c r="AW622" s="14" t="s">
        <v>38</v>
      </c>
      <c r="AX622" s="14" t="s">
        <v>39</v>
      </c>
      <c r="AY622" s="164" t="s">
        <v>165</v>
      </c>
    </row>
    <row r="623" spans="2:65" s="1" customFormat="1" ht="55.5" customHeight="1">
      <c r="B623" s="35"/>
      <c r="C623" s="132" t="s">
        <v>617</v>
      </c>
      <c r="D623" s="132" t="s">
        <v>168</v>
      </c>
      <c r="E623" s="133" t="s">
        <v>618</v>
      </c>
      <c r="F623" s="134" t="s">
        <v>619</v>
      </c>
      <c r="G623" s="135" t="s">
        <v>103</v>
      </c>
      <c r="H623" s="136">
        <v>222.64</v>
      </c>
      <c r="I623" s="137"/>
      <c r="J623" s="138">
        <f>ROUND(I623*H623,2)</f>
        <v>0</v>
      </c>
      <c r="K623" s="134" t="s">
        <v>172</v>
      </c>
      <c r="L623" s="35"/>
      <c r="M623" s="139" t="s">
        <v>31</v>
      </c>
      <c r="N623" s="140" t="s">
        <v>49</v>
      </c>
      <c r="P623" s="141">
        <f>O623*H623</f>
        <v>0</v>
      </c>
      <c r="Q623" s="141">
        <v>2E-3</v>
      </c>
      <c r="R623" s="141">
        <f>Q623*H623</f>
        <v>0.44528000000000001</v>
      </c>
      <c r="S623" s="141">
        <v>0</v>
      </c>
      <c r="T623" s="142">
        <f>S623*H623</f>
        <v>0</v>
      </c>
      <c r="AR623" s="143" t="s">
        <v>173</v>
      </c>
      <c r="AT623" s="143" t="s">
        <v>168</v>
      </c>
      <c r="AU623" s="143" t="s">
        <v>87</v>
      </c>
      <c r="AY623" s="19" t="s">
        <v>165</v>
      </c>
      <c r="BE623" s="144">
        <f>IF(N623="základní",J623,0)</f>
        <v>0</v>
      </c>
      <c r="BF623" s="144">
        <f>IF(N623="snížená",J623,0)</f>
        <v>0</v>
      </c>
      <c r="BG623" s="144">
        <f>IF(N623="zákl. přenesená",J623,0)</f>
        <v>0</v>
      </c>
      <c r="BH623" s="144">
        <f>IF(N623="sníž. přenesená",J623,0)</f>
        <v>0</v>
      </c>
      <c r="BI623" s="144">
        <f>IF(N623="nulová",J623,0)</f>
        <v>0</v>
      </c>
      <c r="BJ623" s="19" t="s">
        <v>39</v>
      </c>
      <c r="BK623" s="144">
        <f>ROUND(I623*H623,2)</f>
        <v>0</v>
      </c>
      <c r="BL623" s="19" t="s">
        <v>173</v>
      </c>
      <c r="BM623" s="143" t="s">
        <v>620</v>
      </c>
    </row>
    <row r="624" spans="2:65" s="1" customFormat="1" ht="10.199999999999999" hidden="1">
      <c r="B624" s="35"/>
      <c r="D624" s="145" t="s">
        <v>175</v>
      </c>
      <c r="F624" s="146" t="s">
        <v>621</v>
      </c>
      <c r="I624" s="147"/>
      <c r="L624" s="35"/>
      <c r="M624" s="148"/>
      <c r="T624" s="56"/>
      <c r="AT624" s="19" t="s">
        <v>175</v>
      </c>
      <c r="AU624" s="19" t="s">
        <v>87</v>
      </c>
    </row>
    <row r="625" spans="2:65" s="12" customFormat="1" ht="10.199999999999999">
      <c r="B625" s="149"/>
      <c r="D625" s="150" t="s">
        <v>177</v>
      </c>
      <c r="E625" s="151" t="s">
        <v>31</v>
      </c>
      <c r="F625" s="152" t="s">
        <v>622</v>
      </c>
      <c r="H625" s="151" t="s">
        <v>31</v>
      </c>
      <c r="I625" s="153"/>
      <c r="L625" s="149"/>
      <c r="M625" s="154"/>
      <c r="T625" s="155"/>
      <c r="AT625" s="151" t="s">
        <v>177</v>
      </c>
      <c r="AU625" s="151" t="s">
        <v>87</v>
      </c>
      <c r="AV625" s="12" t="s">
        <v>39</v>
      </c>
      <c r="AW625" s="12" t="s">
        <v>38</v>
      </c>
      <c r="AX625" s="12" t="s">
        <v>78</v>
      </c>
      <c r="AY625" s="151" t="s">
        <v>165</v>
      </c>
    </row>
    <row r="626" spans="2:65" s="13" customFormat="1" ht="20.399999999999999">
      <c r="B626" s="156"/>
      <c r="D626" s="150" t="s">
        <v>177</v>
      </c>
      <c r="E626" s="157" t="s">
        <v>31</v>
      </c>
      <c r="F626" s="158" t="s">
        <v>521</v>
      </c>
      <c r="H626" s="159">
        <v>158.54</v>
      </c>
      <c r="I626" s="160"/>
      <c r="L626" s="156"/>
      <c r="M626" s="161"/>
      <c r="T626" s="162"/>
      <c r="AT626" s="157" t="s">
        <v>177</v>
      </c>
      <c r="AU626" s="157" t="s">
        <v>87</v>
      </c>
      <c r="AV626" s="13" t="s">
        <v>87</v>
      </c>
      <c r="AW626" s="13" t="s">
        <v>38</v>
      </c>
      <c r="AX626" s="13" t="s">
        <v>78</v>
      </c>
      <c r="AY626" s="157" t="s">
        <v>165</v>
      </c>
    </row>
    <row r="627" spans="2:65" s="12" customFormat="1" ht="20.399999999999999">
      <c r="B627" s="149"/>
      <c r="D627" s="150" t="s">
        <v>177</v>
      </c>
      <c r="E627" s="151" t="s">
        <v>31</v>
      </c>
      <c r="F627" s="152" t="s">
        <v>623</v>
      </c>
      <c r="H627" s="151" t="s">
        <v>31</v>
      </c>
      <c r="I627" s="153"/>
      <c r="L627" s="149"/>
      <c r="M627" s="154"/>
      <c r="T627" s="155"/>
      <c r="AT627" s="151" t="s">
        <v>177</v>
      </c>
      <c r="AU627" s="151" t="s">
        <v>87</v>
      </c>
      <c r="AV627" s="12" t="s">
        <v>39</v>
      </c>
      <c r="AW627" s="12" t="s">
        <v>38</v>
      </c>
      <c r="AX627" s="12" t="s">
        <v>78</v>
      </c>
      <c r="AY627" s="151" t="s">
        <v>165</v>
      </c>
    </row>
    <row r="628" spans="2:65" s="13" customFormat="1" ht="10.199999999999999">
      <c r="B628" s="156"/>
      <c r="D628" s="150" t="s">
        <v>177</v>
      </c>
      <c r="E628" s="157" t="s">
        <v>31</v>
      </c>
      <c r="F628" s="158" t="s">
        <v>624</v>
      </c>
      <c r="H628" s="159">
        <v>0</v>
      </c>
      <c r="I628" s="160"/>
      <c r="L628" s="156"/>
      <c r="M628" s="161"/>
      <c r="T628" s="162"/>
      <c r="AT628" s="157" t="s">
        <v>177</v>
      </c>
      <c r="AU628" s="157" t="s">
        <v>87</v>
      </c>
      <c r="AV628" s="13" t="s">
        <v>87</v>
      </c>
      <c r="AW628" s="13" t="s">
        <v>38</v>
      </c>
      <c r="AX628" s="13" t="s">
        <v>78</v>
      </c>
      <c r="AY628" s="157" t="s">
        <v>165</v>
      </c>
    </row>
    <row r="629" spans="2:65" s="12" customFormat="1" ht="20.399999999999999">
      <c r="B629" s="149"/>
      <c r="D629" s="150" t="s">
        <v>177</v>
      </c>
      <c r="E629" s="151" t="s">
        <v>31</v>
      </c>
      <c r="F629" s="152" t="s">
        <v>625</v>
      </c>
      <c r="H629" s="151" t="s">
        <v>31</v>
      </c>
      <c r="I629" s="153"/>
      <c r="L629" s="149"/>
      <c r="M629" s="154"/>
      <c r="T629" s="155"/>
      <c r="AT629" s="151" t="s">
        <v>177</v>
      </c>
      <c r="AU629" s="151" t="s">
        <v>87</v>
      </c>
      <c r="AV629" s="12" t="s">
        <v>39</v>
      </c>
      <c r="AW629" s="12" t="s">
        <v>38</v>
      </c>
      <c r="AX629" s="12" t="s">
        <v>78</v>
      </c>
      <c r="AY629" s="151" t="s">
        <v>165</v>
      </c>
    </row>
    <row r="630" spans="2:65" s="13" customFormat="1" ht="20.399999999999999">
      <c r="B630" s="156"/>
      <c r="D630" s="150" t="s">
        <v>177</v>
      </c>
      <c r="E630" s="157" t="s">
        <v>31</v>
      </c>
      <c r="F630" s="158" t="s">
        <v>626</v>
      </c>
      <c r="H630" s="159">
        <v>0</v>
      </c>
      <c r="I630" s="160"/>
      <c r="L630" s="156"/>
      <c r="M630" s="161"/>
      <c r="T630" s="162"/>
      <c r="AT630" s="157" t="s">
        <v>177</v>
      </c>
      <c r="AU630" s="157" t="s">
        <v>87</v>
      </c>
      <c r="AV630" s="13" t="s">
        <v>87</v>
      </c>
      <c r="AW630" s="13" t="s">
        <v>38</v>
      </c>
      <c r="AX630" s="13" t="s">
        <v>78</v>
      </c>
      <c r="AY630" s="157" t="s">
        <v>165</v>
      </c>
    </row>
    <row r="631" spans="2:65" s="12" customFormat="1" ht="10.199999999999999">
      <c r="B631" s="149"/>
      <c r="D631" s="150" t="s">
        <v>177</v>
      </c>
      <c r="E631" s="151" t="s">
        <v>31</v>
      </c>
      <c r="F631" s="152" t="s">
        <v>627</v>
      </c>
      <c r="H631" s="151" t="s">
        <v>31</v>
      </c>
      <c r="I631" s="153"/>
      <c r="L631" s="149"/>
      <c r="M631" s="154"/>
      <c r="T631" s="155"/>
      <c r="AT631" s="151" t="s">
        <v>177</v>
      </c>
      <c r="AU631" s="151" t="s">
        <v>87</v>
      </c>
      <c r="AV631" s="12" t="s">
        <v>39</v>
      </c>
      <c r="AW631" s="12" t="s">
        <v>38</v>
      </c>
      <c r="AX631" s="12" t="s">
        <v>78</v>
      </c>
      <c r="AY631" s="151" t="s">
        <v>165</v>
      </c>
    </row>
    <row r="632" spans="2:65" s="13" customFormat="1" ht="10.199999999999999">
      <c r="B632" s="156"/>
      <c r="D632" s="150" t="s">
        <v>177</v>
      </c>
      <c r="E632" s="157" t="s">
        <v>31</v>
      </c>
      <c r="F632" s="158" t="s">
        <v>628</v>
      </c>
      <c r="H632" s="159">
        <v>8.1999999999999993</v>
      </c>
      <c r="I632" s="160"/>
      <c r="L632" s="156"/>
      <c r="M632" s="161"/>
      <c r="T632" s="162"/>
      <c r="AT632" s="157" t="s">
        <v>177</v>
      </c>
      <c r="AU632" s="157" t="s">
        <v>87</v>
      </c>
      <c r="AV632" s="13" t="s">
        <v>87</v>
      </c>
      <c r="AW632" s="13" t="s">
        <v>38</v>
      </c>
      <c r="AX632" s="13" t="s">
        <v>78</v>
      </c>
      <c r="AY632" s="157" t="s">
        <v>165</v>
      </c>
    </row>
    <row r="633" spans="2:65" s="15" customFormat="1" ht="10.199999999999999">
      <c r="B633" s="170"/>
      <c r="D633" s="150" t="s">
        <v>177</v>
      </c>
      <c r="E633" s="171" t="s">
        <v>31</v>
      </c>
      <c r="F633" s="172" t="s">
        <v>246</v>
      </c>
      <c r="H633" s="173">
        <v>166.74</v>
      </c>
      <c r="I633" s="174"/>
      <c r="L633" s="170"/>
      <c r="M633" s="175"/>
      <c r="T633" s="176"/>
      <c r="AT633" s="171" t="s">
        <v>177</v>
      </c>
      <c r="AU633" s="171" t="s">
        <v>87</v>
      </c>
      <c r="AV633" s="15" t="s">
        <v>166</v>
      </c>
      <c r="AW633" s="15" t="s">
        <v>38</v>
      </c>
      <c r="AX633" s="15" t="s">
        <v>78</v>
      </c>
      <c r="AY633" s="171" t="s">
        <v>165</v>
      </c>
    </row>
    <row r="634" spans="2:65" s="12" customFormat="1" ht="10.199999999999999">
      <c r="B634" s="149"/>
      <c r="D634" s="150" t="s">
        <v>177</v>
      </c>
      <c r="E634" s="151" t="s">
        <v>31</v>
      </c>
      <c r="F634" s="152" t="s">
        <v>629</v>
      </c>
      <c r="H634" s="151" t="s">
        <v>31</v>
      </c>
      <c r="I634" s="153"/>
      <c r="L634" s="149"/>
      <c r="M634" s="154"/>
      <c r="T634" s="155"/>
      <c r="AT634" s="151" t="s">
        <v>177</v>
      </c>
      <c r="AU634" s="151" t="s">
        <v>87</v>
      </c>
      <c r="AV634" s="12" t="s">
        <v>39</v>
      </c>
      <c r="AW634" s="12" t="s">
        <v>38</v>
      </c>
      <c r="AX634" s="12" t="s">
        <v>78</v>
      </c>
      <c r="AY634" s="151" t="s">
        <v>165</v>
      </c>
    </row>
    <row r="635" spans="2:65" s="13" customFormat="1" ht="10.199999999999999">
      <c r="B635" s="156"/>
      <c r="D635" s="150" t="s">
        <v>177</v>
      </c>
      <c r="E635" s="157" t="s">
        <v>31</v>
      </c>
      <c r="F635" s="158" t="s">
        <v>630</v>
      </c>
      <c r="H635" s="159">
        <v>55.9</v>
      </c>
      <c r="I635" s="160"/>
      <c r="L635" s="156"/>
      <c r="M635" s="161"/>
      <c r="T635" s="162"/>
      <c r="AT635" s="157" t="s">
        <v>177</v>
      </c>
      <c r="AU635" s="157" t="s">
        <v>87</v>
      </c>
      <c r="AV635" s="13" t="s">
        <v>87</v>
      </c>
      <c r="AW635" s="13" t="s">
        <v>38</v>
      </c>
      <c r="AX635" s="13" t="s">
        <v>78</v>
      </c>
      <c r="AY635" s="157" t="s">
        <v>165</v>
      </c>
    </row>
    <row r="636" spans="2:65" s="15" customFormat="1" ht="10.199999999999999">
      <c r="B636" s="170"/>
      <c r="D636" s="150" t="s">
        <v>177</v>
      </c>
      <c r="E636" s="171" t="s">
        <v>31</v>
      </c>
      <c r="F636" s="172" t="s">
        <v>246</v>
      </c>
      <c r="H636" s="173">
        <v>55.9</v>
      </c>
      <c r="I636" s="174"/>
      <c r="L636" s="170"/>
      <c r="M636" s="175"/>
      <c r="T636" s="176"/>
      <c r="AT636" s="171" t="s">
        <v>177</v>
      </c>
      <c r="AU636" s="171" t="s">
        <v>87</v>
      </c>
      <c r="AV636" s="15" t="s">
        <v>166</v>
      </c>
      <c r="AW636" s="15" t="s">
        <v>38</v>
      </c>
      <c r="AX636" s="15" t="s">
        <v>78</v>
      </c>
      <c r="AY636" s="171" t="s">
        <v>165</v>
      </c>
    </row>
    <row r="637" spans="2:65" s="14" customFormat="1" ht="10.199999999999999">
      <c r="B637" s="163"/>
      <c r="D637" s="150" t="s">
        <v>177</v>
      </c>
      <c r="E637" s="164" t="s">
        <v>31</v>
      </c>
      <c r="F637" s="165" t="s">
        <v>180</v>
      </c>
      <c r="H637" s="166">
        <v>222.64</v>
      </c>
      <c r="I637" s="167"/>
      <c r="L637" s="163"/>
      <c r="M637" s="168"/>
      <c r="T637" s="169"/>
      <c r="AT637" s="164" t="s">
        <v>177</v>
      </c>
      <c r="AU637" s="164" t="s">
        <v>87</v>
      </c>
      <c r="AV637" s="14" t="s">
        <v>173</v>
      </c>
      <c r="AW637" s="14" t="s">
        <v>38</v>
      </c>
      <c r="AX637" s="14" t="s">
        <v>39</v>
      </c>
      <c r="AY637" s="164" t="s">
        <v>165</v>
      </c>
    </row>
    <row r="638" spans="2:65" s="1" customFormat="1" ht="16.5" customHeight="1">
      <c r="B638" s="35"/>
      <c r="C638" s="177" t="s">
        <v>631</v>
      </c>
      <c r="D638" s="177" t="s">
        <v>409</v>
      </c>
      <c r="E638" s="178" t="s">
        <v>632</v>
      </c>
      <c r="F638" s="179" t="s">
        <v>633</v>
      </c>
      <c r="G638" s="180" t="s">
        <v>183</v>
      </c>
      <c r="H638" s="181">
        <v>55.024000000000001</v>
      </c>
      <c r="I638" s="182"/>
      <c r="J638" s="183">
        <f>ROUND(I638*H638,2)</f>
        <v>0</v>
      </c>
      <c r="K638" s="179" t="s">
        <v>172</v>
      </c>
      <c r="L638" s="184"/>
      <c r="M638" s="185" t="s">
        <v>31</v>
      </c>
      <c r="N638" s="186" t="s">
        <v>49</v>
      </c>
      <c r="P638" s="141">
        <f>O638*H638</f>
        <v>0</v>
      </c>
      <c r="Q638" s="141">
        <v>5.9999999999999995E-4</v>
      </c>
      <c r="R638" s="141">
        <f>Q638*H638</f>
        <v>3.3014399999999999E-2</v>
      </c>
      <c r="S638" s="141">
        <v>0</v>
      </c>
      <c r="T638" s="142">
        <f>S638*H638</f>
        <v>0</v>
      </c>
      <c r="AR638" s="143" t="s">
        <v>221</v>
      </c>
      <c r="AT638" s="143" t="s">
        <v>409</v>
      </c>
      <c r="AU638" s="143" t="s">
        <v>87</v>
      </c>
      <c r="AY638" s="19" t="s">
        <v>165</v>
      </c>
      <c r="BE638" s="144">
        <f>IF(N638="základní",J638,0)</f>
        <v>0</v>
      </c>
      <c r="BF638" s="144">
        <f>IF(N638="snížená",J638,0)</f>
        <v>0</v>
      </c>
      <c r="BG638" s="144">
        <f>IF(N638="zákl. přenesená",J638,0)</f>
        <v>0</v>
      </c>
      <c r="BH638" s="144">
        <f>IF(N638="sníž. přenesená",J638,0)</f>
        <v>0</v>
      </c>
      <c r="BI638" s="144">
        <f>IF(N638="nulová",J638,0)</f>
        <v>0</v>
      </c>
      <c r="BJ638" s="19" t="s">
        <v>39</v>
      </c>
      <c r="BK638" s="144">
        <f>ROUND(I638*H638,2)</f>
        <v>0</v>
      </c>
      <c r="BL638" s="19" t="s">
        <v>173</v>
      </c>
      <c r="BM638" s="143" t="s">
        <v>634</v>
      </c>
    </row>
    <row r="639" spans="2:65" s="12" customFormat="1" ht="10.199999999999999">
      <c r="B639" s="149"/>
      <c r="D639" s="150" t="s">
        <v>177</v>
      </c>
      <c r="E639" s="151" t="s">
        <v>31</v>
      </c>
      <c r="F639" s="152" t="s">
        <v>622</v>
      </c>
      <c r="H639" s="151" t="s">
        <v>31</v>
      </c>
      <c r="I639" s="153"/>
      <c r="L639" s="149"/>
      <c r="M639" s="154"/>
      <c r="T639" s="155"/>
      <c r="AT639" s="151" t="s">
        <v>177</v>
      </c>
      <c r="AU639" s="151" t="s">
        <v>87</v>
      </c>
      <c r="AV639" s="12" t="s">
        <v>39</v>
      </c>
      <c r="AW639" s="12" t="s">
        <v>38</v>
      </c>
      <c r="AX639" s="12" t="s">
        <v>78</v>
      </c>
      <c r="AY639" s="151" t="s">
        <v>165</v>
      </c>
    </row>
    <row r="640" spans="2:65" s="13" customFormat="1" ht="20.399999999999999">
      <c r="B640" s="156"/>
      <c r="D640" s="150" t="s">
        <v>177</v>
      </c>
      <c r="E640" s="157" t="s">
        <v>31</v>
      </c>
      <c r="F640" s="158" t="s">
        <v>521</v>
      </c>
      <c r="H640" s="159">
        <v>158.54</v>
      </c>
      <c r="I640" s="160"/>
      <c r="L640" s="156"/>
      <c r="M640" s="161"/>
      <c r="T640" s="162"/>
      <c r="AT640" s="157" t="s">
        <v>177</v>
      </c>
      <c r="AU640" s="157" t="s">
        <v>87</v>
      </c>
      <c r="AV640" s="13" t="s">
        <v>87</v>
      </c>
      <c r="AW640" s="13" t="s">
        <v>38</v>
      </c>
      <c r="AX640" s="13" t="s">
        <v>78</v>
      </c>
      <c r="AY640" s="157" t="s">
        <v>165</v>
      </c>
    </row>
    <row r="641" spans="2:65" s="12" customFormat="1" ht="20.399999999999999">
      <c r="B641" s="149"/>
      <c r="D641" s="150" t="s">
        <v>177</v>
      </c>
      <c r="E641" s="151" t="s">
        <v>31</v>
      </c>
      <c r="F641" s="152" t="s">
        <v>623</v>
      </c>
      <c r="H641" s="151" t="s">
        <v>31</v>
      </c>
      <c r="I641" s="153"/>
      <c r="L641" s="149"/>
      <c r="M641" s="154"/>
      <c r="T641" s="155"/>
      <c r="AT641" s="151" t="s">
        <v>177</v>
      </c>
      <c r="AU641" s="151" t="s">
        <v>87</v>
      </c>
      <c r="AV641" s="12" t="s">
        <v>39</v>
      </c>
      <c r="AW641" s="12" t="s">
        <v>38</v>
      </c>
      <c r="AX641" s="12" t="s">
        <v>78</v>
      </c>
      <c r="AY641" s="151" t="s">
        <v>165</v>
      </c>
    </row>
    <row r="642" spans="2:65" s="13" customFormat="1" ht="10.199999999999999">
      <c r="B642" s="156"/>
      <c r="D642" s="150" t="s">
        <v>177</v>
      </c>
      <c r="E642" s="157" t="s">
        <v>31</v>
      </c>
      <c r="F642" s="158" t="s">
        <v>635</v>
      </c>
      <c r="H642" s="159">
        <v>0</v>
      </c>
      <c r="I642" s="160"/>
      <c r="L642" s="156"/>
      <c r="M642" s="161"/>
      <c r="T642" s="162"/>
      <c r="AT642" s="157" t="s">
        <v>177</v>
      </c>
      <c r="AU642" s="157" t="s">
        <v>87</v>
      </c>
      <c r="AV642" s="13" t="s">
        <v>87</v>
      </c>
      <c r="AW642" s="13" t="s">
        <v>38</v>
      </c>
      <c r="AX642" s="13" t="s">
        <v>78</v>
      </c>
      <c r="AY642" s="157" t="s">
        <v>165</v>
      </c>
    </row>
    <row r="643" spans="2:65" s="12" customFormat="1" ht="20.399999999999999">
      <c r="B643" s="149"/>
      <c r="D643" s="150" t="s">
        <v>177</v>
      </c>
      <c r="E643" s="151" t="s">
        <v>31</v>
      </c>
      <c r="F643" s="152" t="s">
        <v>625</v>
      </c>
      <c r="H643" s="151" t="s">
        <v>31</v>
      </c>
      <c r="I643" s="153"/>
      <c r="L643" s="149"/>
      <c r="M643" s="154"/>
      <c r="T643" s="155"/>
      <c r="AT643" s="151" t="s">
        <v>177</v>
      </c>
      <c r="AU643" s="151" t="s">
        <v>87</v>
      </c>
      <c r="AV643" s="12" t="s">
        <v>39</v>
      </c>
      <c r="AW643" s="12" t="s">
        <v>38</v>
      </c>
      <c r="AX643" s="12" t="s">
        <v>78</v>
      </c>
      <c r="AY643" s="151" t="s">
        <v>165</v>
      </c>
    </row>
    <row r="644" spans="2:65" s="13" customFormat="1" ht="20.399999999999999">
      <c r="B644" s="156"/>
      <c r="D644" s="150" t="s">
        <v>177</v>
      </c>
      <c r="E644" s="157" t="s">
        <v>31</v>
      </c>
      <c r="F644" s="158" t="s">
        <v>626</v>
      </c>
      <c r="H644" s="159">
        <v>0</v>
      </c>
      <c r="I644" s="160"/>
      <c r="L644" s="156"/>
      <c r="M644" s="161"/>
      <c r="T644" s="162"/>
      <c r="AT644" s="157" t="s">
        <v>177</v>
      </c>
      <c r="AU644" s="157" t="s">
        <v>87</v>
      </c>
      <c r="AV644" s="13" t="s">
        <v>87</v>
      </c>
      <c r="AW644" s="13" t="s">
        <v>38</v>
      </c>
      <c r="AX644" s="13" t="s">
        <v>78</v>
      </c>
      <c r="AY644" s="157" t="s">
        <v>165</v>
      </c>
    </row>
    <row r="645" spans="2:65" s="12" customFormat="1" ht="10.199999999999999">
      <c r="B645" s="149"/>
      <c r="D645" s="150" t="s">
        <v>177</v>
      </c>
      <c r="E645" s="151" t="s">
        <v>31</v>
      </c>
      <c r="F645" s="152" t="s">
        <v>627</v>
      </c>
      <c r="H645" s="151" t="s">
        <v>31</v>
      </c>
      <c r="I645" s="153"/>
      <c r="L645" s="149"/>
      <c r="M645" s="154"/>
      <c r="T645" s="155"/>
      <c r="AT645" s="151" t="s">
        <v>177</v>
      </c>
      <c r="AU645" s="151" t="s">
        <v>87</v>
      </c>
      <c r="AV645" s="12" t="s">
        <v>39</v>
      </c>
      <c r="AW645" s="12" t="s">
        <v>38</v>
      </c>
      <c r="AX645" s="12" t="s">
        <v>78</v>
      </c>
      <c r="AY645" s="151" t="s">
        <v>165</v>
      </c>
    </row>
    <row r="646" spans="2:65" s="13" customFormat="1" ht="10.199999999999999">
      <c r="B646" s="156"/>
      <c r="D646" s="150" t="s">
        <v>177</v>
      </c>
      <c r="E646" s="157" t="s">
        <v>31</v>
      </c>
      <c r="F646" s="158" t="s">
        <v>628</v>
      </c>
      <c r="H646" s="159">
        <v>8.1999999999999993</v>
      </c>
      <c r="I646" s="160"/>
      <c r="L646" s="156"/>
      <c r="M646" s="161"/>
      <c r="T646" s="162"/>
      <c r="AT646" s="157" t="s">
        <v>177</v>
      </c>
      <c r="AU646" s="157" t="s">
        <v>87</v>
      </c>
      <c r="AV646" s="13" t="s">
        <v>87</v>
      </c>
      <c r="AW646" s="13" t="s">
        <v>38</v>
      </c>
      <c r="AX646" s="13" t="s">
        <v>78</v>
      </c>
      <c r="AY646" s="157" t="s">
        <v>165</v>
      </c>
    </row>
    <row r="647" spans="2:65" s="14" customFormat="1" ht="10.199999999999999">
      <c r="B647" s="163"/>
      <c r="D647" s="150" t="s">
        <v>177</v>
      </c>
      <c r="E647" s="164" t="s">
        <v>31</v>
      </c>
      <c r="F647" s="165" t="s">
        <v>180</v>
      </c>
      <c r="H647" s="166">
        <v>166.74</v>
      </c>
      <c r="I647" s="167"/>
      <c r="L647" s="163"/>
      <c r="M647" s="168"/>
      <c r="T647" s="169"/>
      <c r="AT647" s="164" t="s">
        <v>177</v>
      </c>
      <c r="AU647" s="164" t="s">
        <v>87</v>
      </c>
      <c r="AV647" s="14" t="s">
        <v>173</v>
      </c>
      <c r="AW647" s="14" t="s">
        <v>38</v>
      </c>
      <c r="AX647" s="14" t="s">
        <v>78</v>
      </c>
      <c r="AY647" s="164" t="s">
        <v>165</v>
      </c>
    </row>
    <row r="648" spans="2:65" s="13" customFormat="1" ht="10.199999999999999">
      <c r="B648" s="156"/>
      <c r="D648" s="150" t="s">
        <v>177</v>
      </c>
      <c r="E648" s="157" t="s">
        <v>31</v>
      </c>
      <c r="F648" s="158" t="s">
        <v>636</v>
      </c>
      <c r="H648" s="159">
        <v>55.024000000000001</v>
      </c>
      <c r="I648" s="160"/>
      <c r="L648" s="156"/>
      <c r="M648" s="161"/>
      <c r="T648" s="162"/>
      <c r="AT648" s="157" t="s">
        <v>177</v>
      </c>
      <c r="AU648" s="157" t="s">
        <v>87</v>
      </c>
      <c r="AV648" s="13" t="s">
        <v>87</v>
      </c>
      <c r="AW648" s="13" t="s">
        <v>38</v>
      </c>
      <c r="AX648" s="13" t="s">
        <v>78</v>
      </c>
      <c r="AY648" s="157" t="s">
        <v>165</v>
      </c>
    </row>
    <row r="649" spans="2:65" s="14" customFormat="1" ht="10.199999999999999">
      <c r="B649" s="163"/>
      <c r="D649" s="150" t="s">
        <v>177</v>
      </c>
      <c r="E649" s="164" t="s">
        <v>31</v>
      </c>
      <c r="F649" s="165" t="s">
        <v>180</v>
      </c>
      <c r="H649" s="166">
        <v>55.024000000000001</v>
      </c>
      <c r="I649" s="167"/>
      <c r="L649" s="163"/>
      <c r="M649" s="168"/>
      <c r="T649" s="169"/>
      <c r="AT649" s="164" t="s">
        <v>177</v>
      </c>
      <c r="AU649" s="164" t="s">
        <v>87</v>
      </c>
      <c r="AV649" s="14" t="s">
        <v>173</v>
      </c>
      <c r="AW649" s="14" t="s">
        <v>38</v>
      </c>
      <c r="AX649" s="14" t="s">
        <v>39</v>
      </c>
      <c r="AY649" s="164" t="s">
        <v>165</v>
      </c>
    </row>
    <row r="650" spans="2:65" s="1" customFormat="1" ht="24.15" customHeight="1">
      <c r="B650" s="35"/>
      <c r="C650" s="177" t="s">
        <v>637</v>
      </c>
      <c r="D650" s="177" t="s">
        <v>409</v>
      </c>
      <c r="E650" s="178" t="s">
        <v>638</v>
      </c>
      <c r="F650" s="179" t="s">
        <v>639</v>
      </c>
      <c r="G650" s="180" t="s">
        <v>183</v>
      </c>
      <c r="H650" s="181">
        <v>18.446999999999999</v>
      </c>
      <c r="I650" s="182"/>
      <c r="J650" s="183">
        <f>ROUND(I650*H650,2)</f>
        <v>0</v>
      </c>
      <c r="K650" s="179" t="s">
        <v>172</v>
      </c>
      <c r="L650" s="184"/>
      <c r="M650" s="185" t="s">
        <v>31</v>
      </c>
      <c r="N650" s="186" t="s">
        <v>49</v>
      </c>
      <c r="P650" s="141">
        <f>O650*H650</f>
        <v>0</v>
      </c>
      <c r="Q650" s="141">
        <v>1.1999999999999999E-3</v>
      </c>
      <c r="R650" s="141">
        <f>Q650*H650</f>
        <v>2.2136399999999997E-2</v>
      </c>
      <c r="S650" s="141">
        <v>0</v>
      </c>
      <c r="T650" s="142">
        <f>S650*H650</f>
        <v>0</v>
      </c>
      <c r="AR650" s="143" t="s">
        <v>221</v>
      </c>
      <c r="AT650" s="143" t="s">
        <v>409</v>
      </c>
      <c r="AU650" s="143" t="s">
        <v>87</v>
      </c>
      <c r="AY650" s="19" t="s">
        <v>165</v>
      </c>
      <c r="BE650" s="144">
        <f>IF(N650="základní",J650,0)</f>
        <v>0</v>
      </c>
      <c r="BF650" s="144">
        <f>IF(N650="snížená",J650,0)</f>
        <v>0</v>
      </c>
      <c r="BG650" s="144">
        <f>IF(N650="zákl. přenesená",J650,0)</f>
        <v>0</v>
      </c>
      <c r="BH650" s="144">
        <f>IF(N650="sníž. přenesená",J650,0)</f>
        <v>0</v>
      </c>
      <c r="BI650" s="144">
        <f>IF(N650="nulová",J650,0)</f>
        <v>0</v>
      </c>
      <c r="BJ650" s="19" t="s">
        <v>39</v>
      </c>
      <c r="BK650" s="144">
        <f>ROUND(I650*H650,2)</f>
        <v>0</v>
      </c>
      <c r="BL650" s="19" t="s">
        <v>173</v>
      </c>
      <c r="BM650" s="143" t="s">
        <v>640</v>
      </c>
    </row>
    <row r="651" spans="2:65" s="12" customFormat="1" ht="10.199999999999999">
      <c r="B651" s="149"/>
      <c r="D651" s="150" t="s">
        <v>177</v>
      </c>
      <c r="E651" s="151" t="s">
        <v>31</v>
      </c>
      <c r="F651" s="152" t="s">
        <v>629</v>
      </c>
      <c r="H651" s="151" t="s">
        <v>31</v>
      </c>
      <c r="I651" s="153"/>
      <c r="L651" s="149"/>
      <c r="M651" s="154"/>
      <c r="T651" s="155"/>
      <c r="AT651" s="151" t="s">
        <v>177</v>
      </c>
      <c r="AU651" s="151" t="s">
        <v>87</v>
      </c>
      <c r="AV651" s="12" t="s">
        <v>39</v>
      </c>
      <c r="AW651" s="12" t="s">
        <v>38</v>
      </c>
      <c r="AX651" s="12" t="s">
        <v>78</v>
      </c>
      <c r="AY651" s="151" t="s">
        <v>165</v>
      </c>
    </row>
    <row r="652" spans="2:65" s="13" customFormat="1" ht="10.199999999999999">
      <c r="B652" s="156"/>
      <c r="D652" s="150" t="s">
        <v>177</v>
      </c>
      <c r="E652" s="157" t="s">
        <v>31</v>
      </c>
      <c r="F652" s="158" t="s">
        <v>641</v>
      </c>
      <c r="H652" s="159">
        <v>18.446999999999999</v>
      </c>
      <c r="I652" s="160"/>
      <c r="L652" s="156"/>
      <c r="M652" s="161"/>
      <c r="T652" s="162"/>
      <c r="AT652" s="157" t="s">
        <v>177</v>
      </c>
      <c r="AU652" s="157" t="s">
        <v>87</v>
      </c>
      <c r="AV652" s="13" t="s">
        <v>87</v>
      </c>
      <c r="AW652" s="13" t="s">
        <v>38</v>
      </c>
      <c r="AX652" s="13" t="s">
        <v>78</v>
      </c>
      <c r="AY652" s="157" t="s">
        <v>165</v>
      </c>
    </row>
    <row r="653" spans="2:65" s="14" customFormat="1" ht="10.199999999999999">
      <c r="B653" s="163"/>
      <c r="D653" s="150" t="s">
        <v>177</v>
      </c>
      <c r="E653" s="164" t="s">
        <v>31</v>
      </c>
      <c r="F653" s="165" t="s">
        <v>180</v>
      </c>
      <c r="H653" s="166">
        <v>18.446999999999999</v>
      </c>
      <c r="I653" s="167"/>
      <c r="L653" s="163"/>
      <c r="M653" s="168"/>
      <c r="T653" s="169"/>
      <c r="AT653" s="164" t="s">
        <v>177</v>
      </c>
      <c r="AU653" s="164" t="s">
        <v>87</v>
      </c>
      <c r="AV653" s="14" t="s">
        <v>173</v>
      </c>
      <c r="AW653" s="14" t="s">
        <v>38</v>
      </c>
      <c r="AX653" s="14" t="s">
        <v>39</v>
      </c>
      <c r="AY653" s="164" t="s">
        <v>165</v>
      </c>
    </row>
    <row r="654" spans="2:65" s="1" customFormat="1" ht="37.799999999999997" customHeight="1">
      <c r="B654" s="35"/>
      <c r="C654" s="132" t="s">
        <v>642</v>
      </c>
      <c r="D654" s="132" t="s">
        <v>168</v>
      </c>
      <c r="E654" s="133" t="s">
        <v>643</v>
      </c>
      <c r="F654" s="134" t="s">
        <v>644</v>
      </c>
      <c r="G654" s="135" t="s">
        <v>183</v>
      </c>
      <c r="H654" s="136">
        <v>18.811</v>
      </c>
      <c r="I654" s="137"/>
      <c r="J654" s="138">
        <f>ROUND(I654*H654,2)</f>
        <v>0</v>
      </c>
      <c r="K654" s="134" t="s">
        <v>31</v>
      </c>
      <c r="L654" s="35"/>
      <c r="M654" s="139" t="s">
        <v>31</v>
      </c>
      <c r="N654" s="140" t="s">
        <v>49</v>
      </c>
      <c r="P654" s="141">
        <f>O654*H654</f>
        <v>0</v>
      </c>
      <c r="Q654" s="141">
        <v>0</v>
      </c>
      <c r="R654" s="141">
        <f>Q654*H654</f>
        <v>0</v>
      </c>
      <c r="S654" s="141">
        <v>0</v>
      </c>
      <c r="T654" s="142">
        <f>S654*H654</f>
        <v>0</v>
      </c>
      <c r="AR654" s="143" t="s">
        <v>173</v>
      </c>
      <c r="AT654" s="143" t="s">
        <v>168</v>
      </c>
      <c r="AU654" s="143" t="s">
        <v>87</v>
      </c>
      <c r="AY654" s="19" t="s">
        <v>165</v>
      </c>
      <c r="BE654" s="144">
        <f>IF(N654="základní",J654,0)</f>
        <v>0</v>
      </c>
      <c r="BF654" s="144">
        <f>IF(N654="snížená",J654,0)</f>
        <v>0</v>
      </c>
      <c r="BG654" s="144">
        <f>IF(N654="zákl. přenesená",J654,0)</f>
        <v>0</v>
      </c>
      <c r="BH654" s="144">
        <f>IF(N654="sníž. přenesená",J654,0)</f>
        <v>0</v>
      </c>
      <c r="BI654" s="144">
        <f>IF(N654="nulová",J654,0)</f>
        <v>0</v>
      </c>
      <c r="BJ654" s="19" t="s">
        <v>39</v>
      </c>
      <c r="BK654" s="144">
        <f>ROUND(I654*H654,2)</f>
        <v>0</v>
      </c>
      <c r="BL654" s="19" t="s">
        <v>173</v>
      </c>
      <c r="BM654" s="143" t="s">
        <v>645</v>
      </c>
    </row>
    <row r="655" spans="2:65" s="12" customFormat="1" ht="10.199999999999999">
      <c r="B655" s="149"/>
      <c r="D655" s="150" t="s">
        <v>177</v>
      </c>
      <c r="E655" s="151" t="s">
        <v>31</v>
      </c>
      <c r="F655" s="152" t="s">
        <v>500</v>
      </c>
      <c r="H655" s="151" t="s">
        <v>31</v>
      </c>
      <c r="I655" s="153"/>
      <c r="L655" s="149"/>
      <c r="M655" s="154"/>
      <c r="T655" s="155"/>
      <c r="AT655" s="151" t="s">
        <v>177</v>
      </c>
      <c r="AU655" s="151" t="s">
        <v>87</v>
      </c>
      <c r="AV655" s="12" t="s">
        <v>39</v>
      </c>
      <c r="AW655" s="12" t="s">
        <v>38</v>
      </c>
      <c r="AX655" s="12" t="s">
        <v>78</v>
      </c>
      <c r="AY655" s="151" t="s">
        <v>165</v>
      </c>
    </row>
    <row r="656" spans="2:65" s="13" customFormat="1" ht="20.399999999999999">
      <c r="B656" s="156"/>
      <c r="D656" s="150" t="s">
        <v>177</v>
      </c>
      <c r="E656" s="157" t="s">
        <v>31</v>
      </c>
      <c r="F656" s="158" t="s">
        <v>457</v>
      </c>
      <c r="H656" s="159">
        <v>392.73500000000001</v>
      </c>
      <c r="I656" s="160"/>
      <c r="L656" s="156"/>
      <c r="M656" s="161"/>
      <c r="T656" s="162"/>
      <c r="AT656" s="157" t="s">
        <v>177</v>
      </c>
      <c r="AU656" s="157" t="s">
        <v>87</v>
      </c>
      <c r="AV656" s="13" t="s">
        <v>87</v>
      </c>
      <c r="AW656" s="13" t="s">
        <v>38</v>
      </c>
      <c r="AX656" s="13" t="s">
        <v>78</v>
      </c>
      <c r="AY656" s="157" t="s">
        <v>165</v>
      </c>
    </row>
    <row r="657" spans="2:65" s="13" customFormat="1" ht="30.6">
      <c r="B657" s="156"/>
      <c r="D657" s="150" t="s">
        <v>177</v>
      </c>
      <c r="E657" s="157" t="s">
        <v>31</v>
      </c>
      <c r="F657" s="158" t="s">
        <v>458</v>
      </c>
      <c r="H657" s="159">
        <v>-40.095999999999997</v>
      </c>
      <c r="I657" s="160"/>
      <c r="L657" s="156"/>
      <c r="M657" s="161"/>
      <c r="T657" s="162"/>
      <c r="AT657" s="157" t="s">
        <v>177</v>
      </c>
      <c r="AU657" s="157" t="s">
        <v>87</v>
      </c>
      <c r="AV657" s="13" t="s">
        <v>87</v>
      </c>
      <c r="AW657" s="13" t="s">
        <v>38</v>
      </c>
      <c r="AX657" s="13" t="s">
        <v>78</v>
      </c>
      <c r="AY657" s="157" t="s">
        <v>165</v>
      </c>
    </row>
    <row r="658" spans="2:65" s="12" customFormat="1" ht="10.199999999999999">
      <c r="B658" s="149"/>
      <c r="D658" s="150" t="s">
        <v>177</v>
      </c>
      <c r="E658" s="151" t="s">
        <v>31</v>
      </c>
      <c r="F658" s="152" t="s">
        <v>501</v>
      </c>
      <c r="H658" s="151" t="s">
        <v>31</v>
      </c>
      <c r="I658" s="153"/>
      <c r="L658" s="149"/>
      <c r="M658" s="154"/>
      <c r="T658" s="155"/>
      <c r="AT658" s="151" t="s">
        <v>177</v>
      </c>
      <c r="AU658" s="151" t="s">
        <v>87</v>
      </c>
      <c r="AV658" s="12" t="s">
        <v>39</v>
      </c>
      <c r="AW658" s="12" t="s">
        <v>38</v>
      </c>
      <c r="AX658" s="12" t="s">
        <v>78</v>
      </c>
      <c r="AY658" s="151" t="s">
        <v>165</v>
      </c>
    </row>
    <row r="659" spans="2:65" s="13" customFormat="1" ht="10.199999999999999">
      <c r="B659" s="156"/>
      <c r="D659" s="150" t="s">
        <v>177</v>
      </c>
      <c r="E659" s="157" t="s">
        <v>31</v>
      </c>
      <c r="F659" s="158" t="s">
        <v>460</v>
      </c>
      <c r="H659" s="159">
        <v>0.3</v>
      </c>
      <c r="I659" s="160"/>
      <c r="L659" s="156"/>
      <c r="M659" s="161"/>
      <c r="T659" s="162"/>
      <c r="AT659" s="157" t="s">
        <v>177</v>
      </c>
      <c r="AU659" s="157" t="s">
        <v>87</v>
      </c>
      <c r="AV659" s="13" t="s">
        <v>87</v>
      </c>
      <c r="AW659" s="13" t="s">
        <v>38</v>
      </c>
      <c r="AX659" s="13" t="s">
        <v>78</v>
      </c>
      <c r="AY659" s="157" t="s">
        <v>165</v>
      </c>
    </row>
    <row r="660" spans="2:65" s="12" customFormat="1" ht="10.199999999999999">
      <c r="B660" s="149"/>
      <c r="D660" s="150" t="s">
        <v>177</v>
      </c>
      <c r="E660" s="151" t="s">
        <v>31</v>
      </c>
      <c r="F660" s="152" t="s">
        <v>461</v>
      </c>
      <c r="H660" s="151" t="s">
        <v>31</v>
      </c>
      <c r="I660" s="153"/>
      <c r="L660" s="149"/>
      <c r="M660" s="154"/>
      <c r="T660" s="155"/>
      <c r="AT660" s="151" t="s">
        <v>177</v>
      </c>
      <c r="AU660" s="151" t="s">
        <v>87</v>
      </c>
      <c r="AV660" s="12" t="s">
        <v>39</v>
      </c>
      <c r="AW660" s="12" t="s">
        <v>38</v>
      </c>
      <c r="AX660" s="12" t="s">
        <v>78</v>
      </c>
      <c r="AY660" s="151" t="s">
        <v>165</v>
      </c>
    </row>
    <row r="661" spans="2:65" s="13" customFormat="1" ht="30.6">
      <c r="B661" s="156"/>
      <c r="D661" s="150" t="s">
        <v>177</v>
      </c>
      <c r="E661" s="157" t="s">
        <v>31</v>
      </c>
      <c r="F661" s="158" t="s">
        <v>462</v>
      </c>
      <c r="H661" s="159">
        <v>19.983000000000001</v>
      </c>
      <c r="I661" s="160"/>
      <c r="L661" s="156"/>
      <c r="M661" s="161"/>
      <c r="T661" s="162"/>
      <c r="AT661" s="157" t="s">
        <v>177</v>
      </c>
      <c r="AU661" s="157" t="s">
        <v>87</v>
      </c>
      <c r="AV661" s="13" t="s">
        <v>87</v>
      </c>
      <c r="AW661" s="13" t="s">
        <v>38</v>
      </c>
      <c r="AX661" s="13" t="s">
        <v>78</v>
      </c>
      <c r="AY661" s="157" t="s">
        <v>165</v>
      </c>
    </row>
    <row r="662" spans="2:65" s="13" customFormat="1" ht="10.199999999999999">
      <c r="B662" s="156"/>
      <c r="D662" s="150" t="s">
        <v>177</v>
      </c>
      <c r="E662" s="157" t="s">
        <v>31</v>
      </c>
      <c r="F662" s="158" t="s">
        <v>463</v>
      </c>
      <c r="H662" s="159">
        <v>3.3</v>
      </c>
      <c r="I662" s="160"/>
      <c r="L662" s="156"/>
      <c r="M662" s="161"/>
      <c r="T662" s="162"/>
      <c r="AT662" s="157" t="s">
        <v>177</v>
      </c>
      <c r="AU662" s="157" t="s">
        <v>87</v>
      </c>
      <c r="AV662" s="13" t="s">
        <v>87</v>
      </c>
      <c r="AW662" s="13" t="s">
        <v>38</v>
      </c>
      <c r="AX662" s="13" t="s">
        <v>78</v>
      </c>
      <c r="AY662" s="157" t="s">
        <v>165</v>
      </c>
    </row>
    <row r="663" spans="2:65" s="14" customFormat="1" ht="10.199999999999999">
      <c r="B663" s="163"/>
      <c r="D663" s="150" t="s">
        <v>177</v>
      </c>
      <c r="E663" s="164" t="s">
        <v>31</v>
      </c>
      <c r="F663" s="165" t="s">
        <v>180</v>
      </c>
      <c r="H663" s="166">
        <v>376.22199999999998</v>
      </c>
      <c r="I663" s="167"/>
      <c r="L663" s="163"/>
      <c r="M663" s="168"/>
      <c r="T663" s="169"/>
      <c r="AT663" s="164" t="s">
        <v>177</v>
      </c>
      <c r="AU663" s="164" t="s">
        <v>87</v>
      </c>
      <c r="AV663" s="14" t="s">
        <v>173</v>
      </c>
      <c r="AW663" s="14" t="s">
        <v>38</v>
      </c>
      <c r="AX663" s="14" t="s">
        <v>78</v>
      </c>
      <c r="AY663" s="164" t="s">
        <v>165</v>
      </c>
    </row>
    <row r="664" spans="2:65" s="12" customFormat="1" ht="10.199999999999999">
      <c r="B664" s="149"/>
      <c r="D664" s="150" t="s">
        <v>177</v>
      </c>
      <c r="E664" s="151" t="s">
        <v>31</v>
      </c>
      <c r="F664" s="152" t="s">
        <v>646</v>
      </c>
      <c r="H664" s="151" t="s">
        <v>31</v>
      </c>
      <c r="I664" s="153"/>
      <c r="L664" s="149"/>
      <c r="M664" s="154"/>
      <c r="T664" s="155"/>
      <c r="AT664" s="151" t="s">
        <v>177</v>
      </c>
      <c r="AU664" s="151" t="s">
        <v>87</v>
      </c>
      <c r="AV664" s="12" t="s">
        <v>39</v>
      </c>
      <c r="AW664" s="12" t="s">
        <v>38</v>
      </c>
      <c r="AX664" s="12" t="s">
        <v>78</v>
      </c>
      <c r="AY664" s="151" t="s">
        <v>165</v>
      </c>
    </row>
    <row r="665" spans="2:65" s="13" customFormat="1" ht="10.199999999999999">
      <c r="B665" s="156"/>
      <c r="D665" s="150" t="s">
        <v>177</v>
      </c>
      <c r="E665" s="157" t="s">
        <v>31</v>
      </c>
      <c r="F665" s="158" t="s">
        <v>647</v>
      </c>
      <c r="H665" s="159">
        <v>18.811</v>
      </c>
      <c r="I665" s="160"/>
      <c r="L665" s="156"/>
      <c r="M665" s="161"/>
      <c r="T665" s="162"/>
      <c r="AT665" s="157" t="s">
        <v>177</v>
      </c>
      <c r="AU665" s="157" t="s">
        <v>87</v>
      </c>
      <c r="AV665" s="13" t="s">
        <v>87</v>
      </c>
      <c r="AW665" s="13" t="s">
        <v>38</v>
      </c>
      <c r="AX665" s="13" t="s">
        <v>78</v>
      </c>
      <c r="AY665" s="157" t="s">
        <v>165</v>
      </c>
    </row>
    <row r="666" spans="2:65" s="14" customFormat="1" ht="10.199999999999999">
      <c r="B666" s="163"/>
      <c r="D666" s="150" t="s">
        <v>177</v>
      </c>
      <c r="E666" s="164" t="s">
        <v>31</v>
      </c>
      <c r="F666" s="165" t="s">
        <v>180</v>
      </c>
      <c r="H666" s="166">
        <v>18.811</v>
      </c>
      <c r="I666" s="167"/>
      <c r="L666" s="163"/>
      <c r="M666" s="168"/>
      <c r="T666" s="169"/>
      <c r="AT666" s="164" t="s">
        <v>177</v>
      </c>
      <c r="AU666" s="164" t="s">
        <v>87</v>
      </c>
      <c r="AV666" s="14" t="s">
        <v>173</v>
      </c>
      <c r="AW666" s="14" t="s">
        <v>38</v>
      </c>
      <c r="AX666" s="14" t="s">
        <v>39</v>
      </c>
      <c r="AY666" s="164" t="s">
        <v>165</v>
      </c>
    </row>
    <row r="667" spans="2:65" s="1" customFormat="1" ht="33" customHeight="1">
      <c r="B667" s="35"/>
      <c r="C667" s="132" t="s">
        <v>648</v>
      </c>
      <c r="D667" s="132" t="s">
        <v>168</v>
      </c>
      <c r="E667" s="133" t="s">
        <v>649</v>
      </c>
      <c r="F667" s="134" t="s">
        <v>650</v>
      </c>
      <c r="G667" s="135" t="s">
        <v>183</v>
      </c>
      <c r="H667" s="136">
        <v>182.10900000000001</v>
      </c>
      <c r="I667" s="137"/>
      <c r="J667" s="138">
        <f>ROUND(I667*H667,2)</f>
        <v>0</v>
      </c>
      <c r="K667" s="134" t="s">
        <v>31</v>
      </c>
      <c r="L667" s="35"/>
      <c r="M667" s="139" t="s">
        <v>31</v>
      </c>
      <c r="N667" s="140" t="s">
        <v>49</v>
      </c>
      <c r="P667" s="141">
        <f>O667*H667</f>
        <v>0</v>
      </c>
      <c r="Q667" s="141">
        <v>1.6000000000000001E-4</v>
      </c>
      <c r="R667" s="141">
        <f>Q667*H667</f>
        <v>2.9137440000000004E-2</v>
      </c>
      <c r="S667" s="141">
        <v>0</v>
      </c>
      <c r="T667" s="142">
        <f>S667*H667</f>
        <v>0</v>
      </c>
      <c r="AR667" s="143" t="s">
        <v>173</v>
      </c>
      <c r="AT667" s="143" t="s">
        <v>168</v>
      </c>
      <c r="AU667" s="143" t="s">
        <v>87</v>
      </c>
      <c r="AY667" s="19" t="s">
        <v>165</v>
      </c>
      <c r="BE667" s="144">
        <f>IF(N667="základní",J667,0)</f>
        <v>0</v>
      </c>
      <c r="BF667" s="144">
        <f>IF(N667="snížená",J667,0)</f>
        <v>0</v>
      </c>
      <c r="BG667" s="144">
        <f>IF(N667="zákl. přenesená",J667,0)</f>
        <v>0</v>
      </c>
      <c r="BH667" s="144">
        <f>IF(N667="sníž. přenesená",J667,0)</f>
        <v>0</v>
      </c>
      <c r="BI667" s="144">
        <f>IF(N667="nulová",J667,0)</f>
        <v>0</v>
      </c>
      <c r="BJ667" s="19" t="s">
        <v>39</v>
      </c>
      <c r="BK667" s="144">
        <f>ROUND(I667*H667,2)</f>
        <v>0</v>
      </c>
      <c r="BL667" s="19" t="s">
        <v>173</v>
      </c>
      <c r="BM667" s="143" t="s">
        <v>651</v>
      </c>
    </row>
    <row r="668" spans="2:65" s="1" customFormat="1" ht="19.2">
      <c r="B668" s="35"/>
      <c r="D668" s="150" t="s">
        <v>443</v>
      </c>
      <c r="F668" s="187" t="s">
        <v>652</v>
      </c>
      <c r="I668" s="147"/>
      <c r="L668" s="35"/>
      <c r="M668" s="148"/>
      <c r="T668" s="56"/>
      <c r="AT668" s="19" t="s">
        <v>443</v>
      </c>
      <c r="AU668" s="19" t="s">
        <v>87</v>
      </c>
    </row>
    <row r="669" spans="2:65" s="12" customFormat="1" ht="10.199999999999999">
      <c r="B669" s="149"/>
      <c r="D669" s="150" t="s">
        <v>177</v>
      </c>
      <c r="E669" s="151" t="s">
        <v>31</v>
      </c>
      <c r="F669" s="152" t="s">
        <v>653</v>
      </c>
      <c r="H669" s="151" t="s">
        <v>31</v>
      </c>
      <c r="I669" s="153"/>
      <c r="L669" s="149"/>
      <c r="M669" s="154"/>
      <c r="T669" s="155"/>
      <c r="AT669" s="151" t="s">
        <v>177</v>
      </c>
      <c r="AU669" s="151" t="s">
        <v>87</v>
      </c>
      <c r="AV669" s="12" t="s">
        <v>39</v>
      </c>
      <c r="AW669" s="12" t="s">
        <v>38</v>
      </c>
      <c r="AX669" s="12" t="s">
        <v>78</v>
      </c>
      <c r="AY669" s="151" t="s">
        <v>165</v>
      </c>
    </row>
    <row r="670" spans="2:65" s="12" customFormat="1" ht="10.199999999999999">
      <c r="B670" s="149"/>
      <c r="D670" s="150" t="s">
        <v>177</v>
      </c>
      <c r="E670" s="151" t="s">
        <v>31</v>
      </c>
      <c r="F670" s="152" t="s">
        <v>654</v>
      </c>
      <c r="H670" s="151" t="s">
        <v>31</v>
      </c>
      <c r="I670" s="153"/>
      <c r="L670" s="149"/>
      <c r="M670" s="154"/>
      <c r="T670" s="155"/>
      <c r="AT670" s="151" t="s">
        <v>177</v>
      </c>
      <c r="AU670" s="151" t="s">
        <v>87</v>
      </c>
      <c r="AV670" s="12" t="s">
        <v>39</v>
      </c>
      <c r="AW670" s="12" t="s">
        <v>38</v>
      </c>
      <c r="AX670" s="12" t="s">
        <v>78</v>
      </c>
      <c r="AY670" s="151" t="s">
        <v>165</v>
      </c>
    </row>
    <row r="671" spans="2:65" s="12" customFormat="1" ht="10.199999999999999">
      <c r="B671" s="149"/>
      <c r="D671" s="150" t="s">
        <v>177</v>
      </c>
      <c r="E671" s="151" t="s">
        <v>31</v>
      </c>
      <c r="F671" s="152" t="s">
        <v>543</v>
      </c>
      <c r="H671" s="151" t="s">
        <v>31</v>
      </c>
      <c r="I671" s="153"/>
      <c r="L671" s="149"/>
      <c r="M671" s="154"/>
      <c r="T671" s="155"/>
      <c r="AT671" s="151" t="s">
        <v>177</v>
      </c>
      <c r="AU671" s="151" t="s">
        <v>87</v>
      </c>
      <c r="AV671" s="12" t="s">
        <v>39</v>
      </c>
      <c r="AW671" s="12" t="s">
        <v>38</v>
      </c>
      <c r="AX671" s="12" t="s">
        <v>78</v>
      </c>
      <c r="AY671" s="151" t="s">
        <v>165</v>
      </c>
    </row>
    <row r="672" spans="2:65" s="13" customFormat="1" ht="10.199999999999999">
      <c r="B672" s="156"/>
      <c r="D672" s="150" t="s">
        <v>177</v>
      </c>
      <c r="E672" s="157" t="s">
        <v>31</v>
      </c>
      <c r="F672" s="158" t="s">
        <v>544</v>
      </c>
      <c r="H672" s="159">
        <v>21.265999999999998</v>
      </c>
      <c r="I672" s="160"/>
      <c r="L672" s="156"/>
      <c r="M672" s="161"/>
      <c r="T672" s="162"/>
      <c r="AT672" s="157" t="s">
        <v>177</v>
      </c>
      <c r="AU672" s="157" t="s">
        <v>87</v>
      </c>
      <c r="AV672" s="13" t="s">
        <v>87</v>
      </c>
      <c r="AW672" s="13" t="s">
        <v>38</v>
      </c>
      <c r="AX672" s="13" t="s">
        <v>78</v>
      </c>
      <c r="AY672" s="157" t="s">
        <v>165</v>
      </c>
    </row>
    <row r="673" spans="2:51" s="12" customFormat="1" ht="10.199999999999999">
      <c r="B673" s="149"/>
      <c r="D673" s="150" t="s">
        <v>177</v>
      </c>
      <c r="E673" s="151" t="s">
        <v>31</v>
      </c>
      <c r="F673" s="152" t="s">
        <v>545</v>
      </c>
      <c r="H673" s="151" t="s">
        <v>31</v>
      </c>
      <c r="I673" s="153"/>
      <c r="L673" s="149"/>
      <c r="M673" s="154"/>
      <c r="T673" s="155"/>
      <c r="AT673" s="151" t="s">
        <v>177</v>
      </c>
      <c r="AU673" s="151" t="s">
        <v>87</v>
      </c>
      <c r="AV673" s="12" t="s">
        <v>39</v>
      </c>
      <c r="AW673" s="12" t="s">
        <v>38</v>
      </c>
      <c r="AX673" s="12" t="s">
        <v>78</v>
      </c>
      <c r="AY673" s="151" t="s">
        <v>165</v>
      </c>
    </row>
    <row r="674" spans="2:51" s="13" customFormat="1" ht="10.199999999999999">
      <c r="B674" s="156"/>
      <c r="D674" s="150" t="s">
        <v>177</v>
      </c>
      <c r="E674" s="157" t="s">
        <v>31</v>
      </c>
      <c r="F674" s="158" t="s">
        <v>546</v>
      </c>
      <c r="H674" s="159">
        <v>5.9969999999999999</v>
      </c>
      <c r="I674" s="160"/>
      <c r="L674" s="156"/>
      <c r="M674" s="161"/>
      <c r="T674" s="162"/>
      <c r="AT674" s="157" t="s">
        <v>177</v>
      </c>
      <c r="AU674" s="157" t="s">
        <v>87</v>
      </c>
      <c r="AV674" s="13" t="s">
        <v>87</v>
      </c>
      <c r="AW674" s="13" t="s">
        <v>38</v>
      </c>
      <c r="AX674" s="13" t="s">
        <v>78</v>
      </c>
      <c r="AY674" s="157" t="s">
        <v>165</v>
      </c>
    </row>
    <row r="675" spans="2:51" s="12" customFormat="1" ht="10.199999999999999">
      <c r="B675" s="149"/>
      <c r="D675" s="150" t="s">
        <v>177</v>
      </c>
      <c r="E675" s="151" t="s">
        <v>31</v>
      </c>
      <c r="F675" s="152" t="s">
        <v>655</v>
      </c>
      <c r="H675" s="151" t="s">
        <v>31</v>
      </c>
      <c r="I675" s="153"/>
      <c r="L675" s="149"/>
      <c r="M675" s="154"/>
      <c r="T675" s="155"/>
      <c r="AT675" s="151" t="s">
        <v>177</v>
      </c>
      <c r="AU675" s="151" t="s">
        <v>87</v>
      </c>
      <c r="AV675" s="12" t="s">
        <v>39</v>
      </c>
      <c r="AW675" s="12" t="s">
        <v>38</v>
      </c>
      <c r="AX675" s="12" t="s">
        <v>78</v>
      </c>
      <c r="AY675" s="151" t="s">
        <v>165</v>
      </c>
    </row>
    <row r="676" spans="2:51" s="12" customFormat="1" ht="10.199999999999999">
      <c r="B676" s="149"/>
      <c r="D676" s="150" t="s">
        <v>177</v>
      </c>
      <c r="E676" s="151" t="s">
        <v>31</v>
      </c>
      <c r="F676" s="152" t="s">
        <v>656</v>
      </c>
      <c r="H676" s="151" t="s">
        <v>31</v>
      </c>
      <c r="I676" s="153"/>
      <c r="L676" s="149"/>
      <c r="M676" s="154"/>
      <c r="T676" s="155"/>
      <c r="AT676" s="151" t="s">
        <v>177</v>
      </c>
      <c r="AU676" s="151" t="s">
        <v>87</v>
      </c>
      <c r="AV676" s="12" t="s">
        <v>39</v>
      </c>
      <c r="AW676" s="12" t="s">
        <v>38</v>
      </c>
      <c r="AX676" s="12" t="s">
        <v>78</v>
      </c>
      <c r="AY676" s="151" t="s">
        <v>165</v>
      </c>
    </row>
    <row r="677" spans="2:51" s="13" customFormat="1" ht="10.199999999999999">
      <c r="B677" s="156"/>
      <c r="D677" s="150" t="s">
        <v>177</v>
      </c>
      <c r="E677" s="157" t="s">
        <v>31</v>
      </c>
      <c r="F677" s="158" t="s">
        <v>657</v>
      </c>
      <c r="H677" s="159">
        <v>36.432000000000002</v>
      </c>
      <c r="I677" s="160"/>
      <c r="L677" s="156"/>
      <c r="M677" s="161"/>
      <c r="T677" s="162"/>
      <c r="AT677" s="157" t="s">
        <v>177</v>
      </c>
      <c r="AU677" s="157" t="s">
        <v>87</v>
      </c>
      <c r="AV677" s="13" t="s">
        <v>87</v>
      </c>
      <c r="AW677" s="13" t="s">
        <v>38</v>
      </c>
      <c r="AX677" s="13" t="s">
        <v>78</v>
      </c>
      <c r="AY677" s="157" t="s">
        <v>165</v>
      </c>
    </row>
    <row r="678" spans="2:51" s="15" customFormat="1" ht="10.199999999999999">
      <c r="B678" s="170"/>
      <c r="D678" s="150" t="s">
        <v>177</v>
      </c>
      <c r="E678" s="171" t="s">
        <v>31</v>
      </c>
      <c r="F678" s="172" t="s">
        <v>246</v>
      </c>
      <c r="H678" s="173">
        <v>63.695</v>
      </c>
      <c r="I678" s="174"/>
      <c r="L678" s="170"/>
      <c r="M678" s="175"/>
      <c r="T678" s="176"/>
      <c r="AT678" s="171" t="s">
        <v>177</v>
      </c>
      <c r="AU678" s="171" t="s">
        <v>87</v>
      </c>
      <c r="AV678" s="15" t="s">
        <v>166</v>
      </c>
      <c r="AW678" s="15" t="s">
        <v>38</v>
      </c>
      <c r="AX678" s="15" t="s">
        <v>78</v>
      </c>
      <c r="AY678" s="171" t="s">
        <v>165</v>
      </c>
    </row>
    <row r="679" spans="2:51" s="12" customFormat="1" ht="20.399999999999999">
      <c r="B679" s="149"/>
      <c r="D679" s="150" t="s">
        <v>177</v>
      </c>
      <c r="E679" s="151" t="s">
        <v>31</v>
      </c>
      <c r="F679" s="152" t="s">
        <v>658</v>
      </c>
      <c r="H679" s="151" t="s">
        <v>31</v>
      </c>
      <c r="I679" s="153"/>
      <c r="L679" s="149"/>
      <c r="M679" s="154"/>
      <c r="T679" s="155"/>
      <c r="AT679" s="151" t="s">
        <v>177</v>
      </c>
      <c r="AU679" s="151" t="s">
        <v>87</v>
      </c>
      <c r="AV679" s="12" t="s">
        <v>39</v>
      </c>
      <c r="AW679" s="12" t="s">
        <v>38</v>
      </c>
      <c r="AX679" s="12" t="s">
        <v>78</v>
      </c>
      <c r="AY679" s="151" t="s">
        <v>165</v>
      </c>
    </row>
    <row r="680" spans="2:51" s="13" customFormat="1" ht="20.399999999999999">
      <c r="B680" s="156"/>
      <c r="D680" s="150" t="s">
        <v>177</v>
      </c>
      <c r="E680" s="157" t="s">
        <v>31</v>
      </c>
      <c r="F680" s="158" t="s">
        <v>659</v>
      </c>
      <c r="H680" s="159">
        <v>60.293999999999997</v>
      </c>
      <c r="I680" s="160"/>
      <c r="L680" s="156"/>
      <c r="M680" s="161"/>
      <c r="T680" s="162"/>
      <c r="AT680" s="157" t="s">
        <v>177</v>
      </c>
      <c r="AU680" s="157" t="s">
        <v>87</v>
      </c>
      <c r="AV680" s="13" t="s">
        <v>87</v>
      </c>
      <c r="AW680" s="13" t="s">
        <v>38</v>
      </c>
      <c r="AX680" s="13" t="s">
        <v>78</v>
      </c>
      <c r="AY680" s="157" t="s">
        <v>165</v>
      </c>
    </row>
    <row r="681" spans="2:51" s="12" customFormat="1" ht="10.199999999999999">
      <c r="B681" s="149"/>
      <c r="D681" s="150" t="s">
        <v>177</v>
      </c>
      <c r="E681" s="151" t="s">
        <v>31</v>
      </c>
      <c r="F681" s="152" t="s">
        <v>660</v>
      </c>
      <c r="H681" s="151" t="s">
        <v>31</v>
      </c>
      <c r="I681" s="153"/>
      <c r="L681" s="149"/>
      <c r="M681" s="154"/>
      <c r="T681" s="155"/>
      <c r="AT681" s="151" t="s">
        <v>177</v>
      </c>
      <c r="AU681" s="151" t="s">
        <v>87</v>
      </c>
      <c r="AV681" s="12" t="s">
        <v>39</v>
      </c>
      <c r="AW681" s="12" t="s">
        <v>38</v>
      </c>
      <c r="AX681" s="12" t="s">
        <v>78</v>
      </c>
      <c r="AY681" s="151" t="s">
        <v>165</v>
      </c>
    </row>
    <row r="682" spans="2:51" s="13" customFormat="1" ht="10.199999999999999">
      <c r="B682" s="156"/>
      <c r="D682" s="150" t="s">
        <v>177</v>
      </c>
      <c r="E682" s="157" t="s">
        <v>31</v>
      </c>
      <c r="F682" s="158" t="s">
        <v>661</v>
      </c>
      <c r="H682" s="159">
        <v>38.347999999999999</v>
      </c>
      <c r="I682" s="160"/>
      <c r="L682" s="156"/>
      <c r="M682" s="161"/>
      <c r="T682" s="162"/>
      <c r="AT682" s="157" t="s">
        <v>177</v>
      </c>
      <c r="AU682" s="157" t="s">
        <v>87</v>
      </c>
      <c r="AV682" s="13" t="s">
        <v>87</v>
      </c>
      <c r="AW682" s="13" t="s">
        <v>38</v>
      </c>
      <c r="AX682" s="13" t="s">
        <v>78</v>
      </c>
      <c r="AY682" s="157" t="s">
        <v>165</v>
      </c>
    </row>
    <row r="683" spans="2:51" s="12" customFormat="1" ht="20.399999999999999">
      <c r="B683" s="149"/>
      <c r="D683" s="150" t="s">
        <v>177</v>
      </c>
      <c r="E683" s="151" t="s">
        <v>31</v>
      </c>
      <c r="F683" s="152" t="s">
        <v>662</v>
      </c>
      <c r="H683" s="151" t="s">
        <v>31</v>
      </c>
      <c r="I683" s="153"/>
      <c r="L683" s="149"/>
      <c r="M683" s="154"/>
      <c r="T683" s="155"/>
      <c r="AT683" s="151" t="s">
        <v>177</v>
      </c>
      <c r="AU683" s="151" t="s">
        <v>87</v>
      </c>
      <c r="AV683" s="12" t="s">
        <v>39</v>
      </c>
      <c r="AW683" s="12" t="s">
        <v>38</v>
      </c>
      <c r="AX683" s="12" t="s">
        <v>78</v>
      </c>
      <c r="AY683" s="151" t="s">
        <v>165</v>
      </c>
    </row>
    <row r="684" spans="2:51" s="13" customFormat="1" ht="10.199999999999999">
      <c r="B684" s="156"/>
      <c r="D684" s="150" t="s">
        <v>177</v>
      </c>
      <c r="E684" s="157" t="s">
        <v>31</v>
      </c>
      <c r="F684" s="158" t="s">
        <v>663</v>
      </c>
      <c r="H684" s="159">
        <v>2.145</v>
      </c>
      <c r="I684" s="160"/>
      <c r="L684" s="156"/>
      <c r="M684" s="161"/>
      <c r="T684" s="162"/>
      <c r="AT684" s="157" t="s">
        <v>177</v>
      </c>
      <c r="AU684" s="157" t="s">
        <v>87</v>
      </c>
      <c r="AV684" s="13" t="s">
        <v>87</v>
      </c>
      <c r="AW684" s="13" t="s">
        <v>38</v>
      </c>
      <c r="AX684" s="13" t="s">
        <v>78</v>
      </c>
      <c r="AY684" s="157" t="s">
        <v>165</v>
      </c>
    </row>
    <row r="685" spans="2:51" s="15" customFormat="1" ht="10.199999999999999">
      <c r="B685" s="170"/>
      <c r="D685" s="150" t="s">
        <v>177</v>
      </c>
      <c r="E685" s="171" t="s">
        <v>31</v>
      </c>
      <c r="F685" s="172" t="s">
        <v>246</v>
      </c>
      <c r="H685" s="173">
        <v>100.78700000000001</v>
      </c>
      <c r="I685" s="174"/>
      <c r="L685" s="170"/>
      <c r="M685" s="175"/>
      <c r="T685" s="176"/>
      <c r="AT685" s="171" t="s">
        <v>177</v>
      </c>
      <c r="AU685" s="171" t="s">
        <v>87</v>
      </c>
      <c r="AV685" s="15" t="s">
        <v>166</v>
      </c>
      <c r="AW685" s="15" t="s">
        <v>38</v>
      </c>
      <c r="AX685" s="15" t="s">
        <v>78</v>
      </c>
      <c r="AY685" s="171" t="s">
        <v>165</v>
      </c>
    </row>
    <row r="686" spans="2:51" s="12" customFormat="1" ht="10.199999999999999">
      <c r="B686" s="149"/>
      <c r="D686" s="150" t="s">
        <v>177</v>
      </c>
      <c r="E686" s="151" t="s">
        <v>31</v>
      </c>
      <c r="F686" s="152" t="s">
        <v>664</v>
      </c>
      <c r="H686" s="151" t="s">
        <v>31</v>
      </c>
      <c r="I686" s="153"/>
      <c r="L686" s="149"/>
      <c r="M686" s="154"/>
      <c r="T686" s="155"/>
      <c r="AT686" s="151" t="s">
        <v>177</v>
      </c>
      <c r="AU686" s="151" t="s">
        <v>87</v>
      </c>
      <c r="AV686" s="12" t="s">
        <v>39</v>
      </c>
      <c r="AW686" s="12" t="s">
        <v>38</v>
      </c>
      <c r="AX686" s="12" t="s">
        <v>78</v>
      </c>
      <c r="AY686" s="151" t="s">
        <v>165</v>
      </c>
    </row>
    <row r="687" spans="2:51" s="12" customFormat="1" ht="10.199999999999999">
      <c r="B687" s="149"/>
      <c r="D687" s="150" t="s">
        <v>177</v>
      </c>
      <c r="E687" s="151" t="s">
        <v>31</v>
      </c>
      <c r="F687" s="152" t="s">
        <v>665</v>
      </c>
      <c r="H687" s="151" t="s">
        <v>31</v>
      </c>
      <c r="I687" s="153"/>
      <c r="L687" s="149"/>
      <c r="M687" s="154"/>
      <c r="T687" s="155"/>
      <c r="AT687" s="151" t="s">
        <v>177</v>
      </c>
      <c r="AU687" s="151" t="s">
        <v>87</v>
      </c>
      <c r="AV687" s="12" t="s">
        <v>39</v>
      </c>
      <c r="AW687" s="12" t="s">
        <v>38</v>
      </c>
      <c r="AX687" s="12" t="s">
        <v>78</v>
      </c>
      <c r="AY687" s="151" t="s">
        <v>165</v>
      </c>
    </row>
    <row r="688" spans="2:51" s="13" customFormat="1" ht="10.199999999999999">
      <c r="B688" s="156"/>
      <c r="D688" s="150" t="s">
        <v>177</v>
      </c>
      <c r="E688" s="157" t="s">
        <v>31</v>
      </c>
      <c r="F688" s="158" t="s">
        <v>666</v>
      </c>
      <c r="H688" s="159">
        <v>6.524</v>
      </c>
      <c r="I688" s="160"/>
      <c r="L688" s="156"/>
      <c r="M688" s="161"/>
      <c r="T688" s="162"/>
      <c r="AT688" s="157" t="s">
        <v>177</v>
      </c>
      <c r="AU688" s="157" t="s">
        <v>87</v>
      </c>
      <c r="AV688" s="13" t="s">
        <v>87</v>
      </c>
      <c r="AW688" s="13" t="s">
        <v>38</v>
      </c>
      <c r="AX688" s="13" t="s">
        <v>78</v>
      </c>
      <c r="AY688" s="157" t="s">
        <v>165</v>
      </c>
    </row>
    <row r="689" spans="2:65" s="12" customFormat="1" ht="10.199999999999999">
      <c r="B689" s="149"/>
      <c r="D689" s="150" t="s">
        <v>177</v>
      </c>
      <c r="E689" s="151" t="s">
        <v>31</v>
      </c>
      <c r="F689" s="152" t="s">
        <v>667</v>
      </c>
      <c r="H689" s="151" t="s">
        <v>31</v>
      </c>
      <c r="I689" s="153"/>
      <c r="L689" s="149"/>
      <c r="M689" s="154"/>
      <c r="T689" s="155"/>
      <c r="AT689" s="151" t="s">
        <v>177</v>
      </c>
      <c r="AU689" s="151" t="s">
        <v>87</v>
      </c>
      <c r="AV689" s="12" t="s">
        <v>39</v>
      </c>
      <c r="AW689" s="12" t="s">
        <v>38</v>
      </c>
      <c r="AX689" s="12" t="s">
        <v>78</v>
      </c>
      <c r="AY689" s="151" t="s">
        <v>165</v>
      </c>
    </row>
    <row r="690" spans="2:65" s="13" customFormat="1" ht="10.199999999999999">
      <c r="B690" s="156"/>
      <c r="D690" s="150" t="s">
        <v>177</v>
      </c>
      <c r="E690" s="157" t="s">
        <v>31</v>
      </c>
      <c r="F690" s="158" t="s">
        <v>668</v>
      </c>
      <c r="H690" s="159">
        <v>3.0059999999999998</v>
      </c>
      <c r="I690" s="160"/>
      <c r="L690" s="156"/>
      <c r="M690" s="161"/>
      <c r="T690" s="162"/>
      <c r="AT690" s="157" t="s">
        <v>177</v>
      </c>
      <c r="AU690" s="157" t="s">
        <v>87</v>
      </c>
      <c r="AV690" s="13" t="s">
        <v>87</v>
      </c>
      <c r="AW690" s="13" t="s">
        <v>38</v>
      </c>
      <c r="AX690" s="13" t="s">
        <v>78</v>
      </c>
      <c r="AY690" s="157" t="s">
        <v>165</v>
      </c>
    </row>
    <row r="691" spans="2:65" s="13" customFormat="1" ht="10.199999999999999">
      <c r="B691" s="156"/>
      <c r="D691" s="150" t="s">
        <v>177</v>
      </c>
      <c r="E691" s="157" t="s">
        <v>31</v>
      </c>
      <c r="F691" s="158" t="s">
        <v>669</v>
      </c>
      <c r="H691" s="159">
        <v>1.5269999999999999</v>
      </c>
      <c r="I691" s="160"/>
      <c r="L691" s="156"/>
      <c r="M691" s="161"/>
      <c r="T691" s="162"/>
      <c r="AT691" s="157" t="s">
        <v>177</v>
      </c>
      <c r="AU691" s="157" t="s">
        <v>87</v>
      </c>
      <c r="AV691" s="13" t="s">
        <v>87</v>
      </c>
      <c r="AW691" s="13" t="s">
        <v>38</v>
      </c>
      <c r="AX691" s="13" t="s">
        <v>78</v>
      </c>
      <c r="AY691" s="157" t="s">
        <v>165</v>
      </c>
    </row>
    <row r="692" spans="2:65" s="13" customFormat="1" ht="10.199999999999999">
      <c r="B692" s="156"/>
      <c r="D692" s="150" t="s">
        <v>177</v>
      </c>
      <c r="E692" s="157" t="s">
        <v>31</v>
      </c>
      <c r="F692" s="158" t="s">
        <v>670</v>
      </c>
      <c r="H692" s="159">
        <v>4.95</v>
      </c>
      <c r="I692" s="160"/>
      <c r="L692" s="156"/>
      <c r="M692" s="161"/>
      <c r="T692" s="162"/>
      <c r="AT692" s="157" t="s">
        <v>177</v>
      </c>
      <c r="AU692" s="157" t="s">
        <v>87</v>
      </c>
      <c r="AV692" s="13" t="s">
        <v>87</v>
      </c>
      <c r="AW692" s="13" t="s">
        <v>38</v>
      </c>
      <c r="AX692" s="13" t="s">
        <v>78</v>
      </c>
      <c r="AY692" s="157" t="s">
        <v>165</v>
      </c>
    </row>
    <row r="693" spans="2:65" s="12" customFormat="1" ht="10.199999999999999">
      <c r="B693" s="149"/>
      <c r="D693" s="150" t="s">
        <v>177</v>
      </c>
      <c r="E693" s="151" t="s">
        <v>31</v>
      </c>
      <c r="F693" s="152" t="s">
        <v>671</v>
      </c>
      <c r="H693" s="151" t="s">
        <v>31</v>
      </c>
      <c r="I693" s="153"/>
      <c r="L693" s="149"/>
      <c r="M693" s="154"/>
      <c r="T693" s="155"/>
      <c r="AT693" s="151" t="s">
        <v>177</v>
      </c>
      <c r="AU693" s="151" t="s">
        <v>87</v>
      </c>
      <c r="AV693" s="12" t="s">
        <v>39</v>
      </c>
      <c r="AW693" s="12" t="s">
        <v>38</v>
      </c>
      <c r="AX693" s="12" t="s">
        <v>78</v>
      </c>
      <c r="AY693" s="151" t="s">
        <v>165</v>
      </c>
    </row>
    <row r="694" spans="2:65" s="13" customFormat="1" ht="10.199999999999999">
      <c r="B694" s="156"/>
      <c r="D694" s="150" t="s">
        <v>177</v>
      </c>
      <c r="E694" s="157" t="s">
        <v>31</v>
      </c>
      <c r="F694" s="158" t="s">
        <v>672</v>
      </c>
      <c r="H694" s="159">
        <v>1.62</v>
      </c>
      <c r="I694" s="160"/>
      <c r="L694" s="156"/>
      <c r="M694" s="161"/>
      <c r="T694" s="162"/>
      <c r="AT694" s="157" t="s">
        <v>177</v>
      </c>
      <c r="AU694" s="157" t="s">
        <v>87</v>
      </c>
      <c r="AV694" s="13" t="s">
        <v>87</v>
      </c>
      <c r="AW694" s="13" t="s">
        <v>38</v>
      </c>
      <c r="AX694" s="13" t="s">
        <v>78</v>
      </c>
      <c r="AY694" s="157" t="s">
        <v>165</v>
      </c>
    </row>
    <row r="695" spans="2:65" s="15" customFormat="1" ht="10.199999999999999">
      <c r="B695" s="170"/>
      <c r="D695" s="150" t="s">
        <v>177</v>
      </c>
      <c r="E695" s="171" t="s">
        <v>31</v>
      </c>
      <c r="F695" s="172" t="s">
        <v>246</v>
      </c>
      <c r="H695" s="173">
        <v>17.626999999999999</v>
      </c>
      <c r="I695" s="174"/>
      <c r="L695" s="170"/>
      <c r="M695" s="175"/>
      <c r="T695" s="176"/>
      <c r="AT695" s="171" t="s">
        <v>177</v>
      </c>
      <c r="AU695" s="171" t="s">
        <v>87</v>
      </c>
      <c r="AV695" s="15" t="s">
        <v>166</v>
      </c>
      <c r="AW695" s="15" t="s">
        <v>38</v>
      </c>
      <c r="AX695" s="15" t="s">
        <v>78</v>
      </c>
      <c r="AY695" s="171" t="s">
        <v>165</v>
      </c>
    </row>
    <row r="696" spans="2:65" s="14" customFormat="1" ht="10.199999999999999">
      <c r="B696" s="163"/>
      <c r="D696" s="150" t="s">
        <v>177</v>
      </c>
      <c r="E696" s="164" t="s">
        <v>31</v>
      </c>
      <c r="F696" s="165" t="s">
        <v>180</v>
      </c>
      <c r="H696" s="166">
        <v>182.10900000000001</v>
      </c>
      <c r="I696" s="167"/>
      <c r="L696" s="163"/>
      <c r="M696" s="168"/>
      <c r="T696" s="169"/>
      <c r="AT696" s="164" t="s">
        <v>177</v>
      </c>
      <c r="AU696" s="164" t="s">
        <v>87</v>
      </c>
      <c r="AV696" s="14" t="s">
        <v>173</v>
      </c>
      <c r="AW696" s="14" t="s">
        <v>38</v>
      </c>
      <c r="AX696" s="14" t="s">
        <v>39</v>
      </c>
      <c r="AY696" s="164" t="s">
        <v>165</v>
      </c>
    </row>
    <row r="697" spans="2:65" s="1" customFormat="1" ht="55.5" customHeight="1">
      <c r="B697" s="35"/>
      <c r="C697" s="132" t="s">
        <v>673</v>
      </c>
      <c r="D697" s="132" t="s">
        <v>168</v>
      </c>
      <c r="E697" s="133" t="s">
        <v>674</v>
      </c>
      <c r="F697" s="134" t="s">
        <v>675</v>
      </c>
      <c r="G697" s="135" t="s">
        <v>183</v>
      </c>
      <c r="H697" s="136">
        <v>316.71699999999998</v>
      </c>
      <c r="I697" s="137"/>
      <c r="J697" s="138">
        <f>ROUND(I697*H697,2)</f>
        <v>0</v>
      </c>
      <c r="K697" s="134" t="s">
        <v>172</v>
      </c>
      <c r="L697" s="35"/>
      <c r="M697" s="139" t="s">
        <v>31</v>
      </c>
      <c r="N697" s="140" t="s">
        <v>49</v>
      </c>
      <c r="P697" s="141">
        <f>O697*H697</f>
        <v>0</v>
      </c>
      <c r="Q697" s="141">
        <v>8.0000000000000007E-5</v>
      </c>
      <c r="R697" s="141">
        <f>Q697*H697</f>
        <v>2.533736E-2</v>
      </c>
      <c r="S697" s="141">
        <v>0</v>
      </c>
      <c r="T697" s="142">
        <f>S697*H697</f>
        <v>0</v>
      </c>
      <c r="AR697" s="143" t="s">
        <v>173</v>
      </c>
      <c r="AT697" s="143" t="s">
        <v>168</v>
      </c>
      <c r="AU697" s="143" t="s">
        <v>87</v>
      </c>
      <c r="AY697" s="19" t="s">
        <v>165</v>
      </c>
      <c r="BE697" s="144">
        <f>IF(N697="základní",J697,0)</f>
        <v>0</v>
      </c>
      <c r="BF697" s="144">
        <f>IF(N697="snížená",J697,0)</f>
        <v>0</v>
      </c>
      <c r="BG697" s="144">
        <f>IF(N697="zákl. přenesená",J697,0)</f>
        <v>0</v>
      </c>
      <c r="BH697" s="144">
        <f>IF(N697="sníž. přenesená",J697,0)</f>
        <v>0</v>
      </c>
      <c r="BI697" s="144">
        <f>IF(N697="nulová",J697,0)</f>
        <v>0</v>
      </c>
      <c r="BJ697" s="19" t="s">
        <v>39</v>
      </c>
      <c r="BK697" s="144">
        <f>ROUND(I697*H697,2)</f>
        <v>0</v>
      </c>
      <c r="BL697" s="19" t="s">
        <v>173</v>
      </c>
      <c r="BM697" s="143" t="s">
        <v>676</v>
      </c>
    </row>
    <row r="698" spans="2:65" s="1" customFormat="1" ht="10.199999999999999" hidden="1">
      <c r="B698" s="35"/>
      <c r="D698" s="145" t="s">
        <v>175</v>
      </c>
      <c r="F698" s="146" t="s">
        <v>677</v>
      </c>
      <c r="I698" s="147"/>
      <c r="L698" s="35"/>
      <c r="M698" s="148"/>
      <c r="T698" s="56"/>
      <c r="AT698" s="19" t="s">
        <v>175</v>
      </c>
      <c r="AU698" s="19" t="s">
        <v>87</v>
      </c>
    </row>
    <row r="699" spans="2:65" s="1" customFormat="1" ht="19.2">
      <c r="B699" s="35"/>
      <c r="D699" s="150" t="s">
        <v>443</v>
      </c>
      <c r="F699" s="187" t="s">
        <v>678</v>
      </c>
      <c r="I699" s="147"/>
      <c r="L699" s="35"/>
      <c r="M699" s="148"/>
      <c r="T699" s="56"/>
      <c r="AT699" s="19" t="s">
        <v>443</v>
      </c>
      <c r="AU699" s="19" t="s">
        <v>87</v>
      </c>
    </row>
    <row r="700" spans="2:65" s="12" customFormat="1" ht="10.199999999999999">
      <c r="B700" s="149"/>
      <c r="D700" s="150" t="s">
        <v>177</v>
      </c>
      <c r="E700" s="151" t="s">
        <v>31</v>
      </c>
      <c r="F700" s="152" t="s">
        <v>679</v>
      </c>
      <c r="H700" s="151" t="s">
        <v>31</v>
      </c>
      <c r="I700" s="153"/>
      <c r="L700" s="149"/>
      <c r="M700" s="154"/>
      <c r="T700" s="155"/>
      <c r="AT700" s="151" t="s">
        <v>177</v>
      </c>
      <c r="AU700" s="151" t="s">
        <v>87</v>
      </c>
      <c r="AV700" s="12" t="s">
        <v>39</v>
      </c>
      <c r="AW700" s="12" t="s">
        <v>38</v>
      </c>
      <c r="AX700" s="12" t="s">
        <v>78</v>
      </c>
      <c r="AY700" s="151" t="s">
        <v>165</v>
      </c>
    </row>
    <row r="701" spans="2:65" s="13" customFormat="1" ht="10.199999999999999">
      <c r="B701" s="156"/>
      <c r="D701" s="150" t="s">
        <v>177</v>
      </c>
      <c r="E701" s="157" t="s">
        <v>31</v>
      </c>
      <c r="F701" s="158" t="s">
        <v>680</v>
      </c>
      <c r="H701" s="159">
        <v>316.71699999999998</v>
      </c>
      <c r="I701" s="160"/>
      <c r="L701" s="156"/>
      <c r="M701" s="161"/>
      <c r="T701" s="162"/>
      <c r="AT701" s="157" t="s">
        <v>177</v>
      </c>
      <c r="AU701" s="157" t="s">
        <v>87</v>
      </c>
      <c r="AV701" s="13" t="s">
        <v>87</v>
      </c>
      <c r="AW701" s="13" t="s">
        <v>38</v>
      </c>
      <c r="AX701" s="13" t="s">
        <v>78</v>
      </c>
      <c r="AY701" s="157" t="s">
        <v>165</v>
      </c>
    </row>
    <row r="702" spans="2:65" s="14" customFormat="1" ht="10.199999999999999">
      <c r="B702" s="163"/>
      <c r="D702" s="150" t="s">
        <v>177</v>
      </c>
      <c r="E702" s="164" t="s">
        <v>31</v>
      </c>
      <c r="F702" s="165" t="s">
        <v>180</v>
      </c>
      <c r="H702" s="166">
        <v>316.71699999999998</v>
      </c>
      <c r="I702" s="167"/>
      <c r="L702" s="163"/>
      <c r="M702" s="168"/>
      <c r="T702" s="169"/>
      <c r="AT702" s="164" t="s">
        <v>177</v>
      </c>
      <c r="AU702" s="164" t="s">
        <v>87</v>
      </c>
      <c r="AV702" s="14" t="s">
        <v>173</v>
      </c>
      <c r="AW702" s="14" t="s">
        <v>38</v>
      </c>
      <c r="AX702" s="14" t="s">
        <v>39</v>
      </c>
      <c r="AY702" s="164" t="s">
        <v>165</v>
      </c>
    </row>
    <row r="703" spans="2:65" s="1" customFormat="1" ht="24.15" customHeight="1">
      <c r="B703" s="35"/>
      <c r="C703" s="132" t="s">
        <v>681</v>
      </c>
      <c r="D703" s="132" t="s">
        <v>168</v>
      </c>
      <c r="E703" s="133" t="s">
        <v>682</v>
      </c>
      <c r="F703" s="134" t="s">
        <v>683</v>
      </c>
      <c r="G703" s="135" t="s">
        <v>103</v>
      </c>
      <c r="H703" s="136">
        <v>47.84</v>
      </c>
      <c r="I703" s="137"/>
      <c r="J703" s="138">
        <f>ROUND(I703*H703,2)</f>
        <v>0</v>
      </c>
      <c r="K703" s="134" t="s">
        <v>172</v>
      </c>
      <c r="L703" s="35"/>
      <c r="M703" s="139" t="s">
        <v>31</v>
      </c>
      <c r="N703" s="140" t="s">
        <v>49</v>
      </c>
      <c r="P703" s="141">
        <f>O703*H703</f>
        <v>0</v>
      </c>
      <c r="Q703" s="141">
        <v>3.0000000000000001E-5</v>
      </c>
      <c r="R703" s="141">
        <f>Q703*H703</f>
        <v>1.4352000000000002E-3</v>
      </c>
      <c r="S703" s="141">
        <v>0</v>
      </c>
      <c r="T703" s="142">
        <f>S703*H703</f>
        <v>0</v>
      </c>
      <c r="AR703" s="143" t="s">
        <v>173</v>
      </c>
      <c r="AT703" s="143" t="s">
        <v>168</v>
      </c>
      <c r="AU703" s="143" t="s">
        <v>87</v>
      </c>
      <c r="AY703" s="19" t="s">
        <v>165</v>
      </c>
      <c r="BE703" s="144">
        <f>IF(N703="základní",J703,0)</f>
        <v>0</v>
      </c>
      <c r="BF703" s="144">
        <f>IF(N703="snížená",J703,0)</f>
        <v>0</v>
      </c>
      <c r="BG703" s="144">
        <f>IF(N703="zákl. přenesená",J703,0)</f>
        <v>0</v>
      </c>
      <c r="BH703" s="144">
        <f>IF(N703="sníž. přenesená",J703,0)</f>
        <v>0</v>
      </c>
      <c r="BI703" s="144">
        <f>IF(N703="nulová",J703,0)</f>
        <v>0</v>
      </c>
      <c r="BJ703" s="19" t="s">
        <v>39</v>
      </c>
      <c r="BK703" s="144">
        <f>ROUND(I703*H703,2)</f>
        <v>0</v>
      </c>
      <c r="BL703" s="19" t="s">
        <v>173</v>
      </c>
      <c r="BM703" s="143" t="s">
        <v>684</v>
      </c>
    </row>
    <row r="704" spans="2:65" s="1" customFormat="1" ht="10.199999999999999" hidden="1">
      <c r="B704" s="35"/>
      <c r="D704" s="145" t="s">
        <v>175</v>
      </c>
      <c r="F704" s="146" t="s">
        <v>685</v>
      </c>
      <c r="I704" s="147"/>
      <c r="L704" s="35"/>
      <c r="M704" s="148"/>
      <c r="T704" s="56"/>
      <c r="AT704" s="19" t="s">
        <v>175</v>
      </c>
      <c r="AU704" s="19" t="s">
        <v>87</v>
      </c>
    </row>
    <row r="705" spans="2:65" s="12" customFormat="1" ht="10.199999999999999">
      <c r="B705" s="149"/>
      <c r="D705" s="150" t="s">
        <v>177</v>
      </c>
      <c r="E705" s="151" t="s">
        <v>31</v>
      </c>
      <c r="F705" s="152" t="s">
        <v>686</v>
      </c>
      <c r="H705" s="151" t="s">
        <v>31</v>
      </c>
      <c r="I705" s="153"/>
      <c r="L705" s="149"/>
      <c r="M705" s="154"/>
      <c r="T705" s="155"/>
      <c r="AT705" s="151" t="s">
        <v>177</v>
      </c>
      <c r="AU705" s="151" t="s">
        <v>87</v>
      </c>
      <c r="AV705" s="12" t="s">
        <v>39</v>
      </c>
      <c r="AW705" s="12" t="s">
        <v>38</v>
      </c>
      <c r="AX705" s="12" t="s">
        <v>78</v>
      </c>
      <c r="AY705" s="151" t="s">
        <v>165</v>
      </c>
    </row>
    <row r="706" spans="2:65" s="12" customFormat="1" ht="10.199999999999999">
      <c r="B706" s="149"/>
      <c r="D706" s="150" t="s">
        <v>177</v>
      </c>
      <c r="E706" s="151" t="s">
        <v>31</v>
      </c>
      <c r="F706" s="152" t="s">
        <v>465</v>
      </c>
      <c r="H706" s="151" t="s">
        <v>31</v>
      </c>
      <c r="I706" s="153"/>
      <c r="L706" s="149"/>
      <c r="M706" s="154"/>
      <c r="T706" s="155"/>
      <c r="AT706" s="151" t="s">
        <v>177</v>
      </c>
      <c r="AU706" s="151" t="s">
        <v>87</v>
      </c>
      <c r="AV706" s="12" t="s">
        <v>39</v>
      </c>
      <c r="AW706" s="12" t="s">
        <v>38</v>
      </c>
      <c r="AX706" s="12" t="s">
        <v>78</v>
      </c>
      <c r="AY706" s="151" t="s">
        <v>165</v>
      </c>
    </row>
    <row r="707" spans="2:65" s="13" customFormat="1" ht="10.199999999999999">
      <c r="B707" s="156"/>
      <c r="D707" s="150" t="s">
        <v>177</v>
      </c>
      <c r="E707" s="157" t="s">
        <v>31</v>
      </c>
      <c r="F707" s="158" t="s">
        <v>687</v>
      </c>
      <c r="H707" s="159">
        <v>3.105</v>
      </c>
      <c r="I707" s="160"/>
      <c r="L707" s="156"/>
      <c r="M707" s="161"/>
      <c r="T707" s="162"/>
      <c r="AT707" s="157" t="s">
        <v>177</v>
      </c>
      <c r="AU707" s="157" t="s">
        <v>87</v>
      </c>
      <c r="AV707" s="13" t="s">
        <v>87</v>
      </c>
      <c r="AW707" s="13" t="s">
        <v>38</v>
      </c>
      <c r="AX707" s="13" t="s">
        <v>78</v>
      </c>
      <c r="AY707" s="157" t="s">
        <v>165</v>
      </c>
    </row>
    <row r="708" spans="2:65" s="12" customFormat="1" ht="10.199999999999999">
      <c r="B708" s="149"/>
      <c r="D708" s="150" t="s">
        <v>177</v>
      </c>
      <c r="E708" s="151" t="s">
        <v>31</v>
      </c>
      <c r="F708" s="152" t="s">
        <v>688</v>
      </c>
      <c r="H708" s="151" t="s">
        <v>31</v>
      </c>
      <c r="I708" s="153"/>
      <c r="L708" s="149"/>
      <c r="M708" s="154"/>
      <c r="T708" s="155"/>
      <c r="AT708" s="151" t="s">
        <v>177</v>
      </c>
      <c r="AU708" s="151" t="s">
        <v>87</v>
      </c>
      <c r="AV708" s="12" t="s">
        <v>39</v>
      </c>
      <c r="AW708" s="12" t="s">
        <v>38</v>
      </c>
      <c r="AX708" s="12" t="s">
        <v>78</v>
      </c>
      <c r="AY708" s="151" t="s">
        <v>165</v>
      </c>
    </row>
    <row r="709" spans="2:65" s="13" customFormat="1" ht="10.199999999999999">
      <c r="B709" s="156"/>
      <c r="D709" s="150" t="s">
        <v>177</v>
      </c>
      <c r="E709" s="157" t="s">
        <v>31</v>
      </c>
      <c r="F709" s="158" t="s">
        <v>689</v>
      </c>
      <c r="H709" s="159">
        <v>26.89</v>
      </c>
      <c r="I709" s="160"/>
      <c r="L709" s="156"/>
      <c r="M709" s="161"/>
      <c r="T709" s="162"/>
      <c r="AT709" s="157" t="s">
        <v>177</v>
      </c>
      <c r="AU709" s="157" t="s">
        <v>87</v>
      </c>
      <c r="AV709" s="13" t="s">
        <v>87</v>
      </c>
      <c r="AW709" s="13" t="s">
        <v>38</v>
      </c>
      <c r="AX709" s="13" t="s">
        <v>78</v>
      </c>
      <c r="AY709" s="157" t="s">
        <v>165</v>
      </c>
    </row>
    <row r="710" spans="2:65" s="12" customFormat="1" ht="10.199999999999999">
      <c r="B710" s="149"/>
      <c r="D710" s="150" t="s">
        <v>177</v>
      </c>
      <c r="E710" s="151" t="s">
        <v>31</v>
      </c>
      <c r="F710" s="152" t="s">
        <v>469</v>
      </c>
      <c r="H710" s="151" t="s">
        <v>31</v>
      </c>
      <c r="I710" s="153"/>
      <c r="L710" s="149"/>
      <c r="M710" s="154"/>
      <c r="T710" s="155"/>
      <c r="AT710" s="151" t="s">
        <v>177</v>
      </c>
      <c r="AU710" s="151" t="s">
        <v>87</v>
      </c>
      <c r="AV710" s="12" t="s">
        <v>39</v>
      </c>
      <c r="AW710" s="12" t="s">
        <v>38</v>
      </c>
      <c r="AX710" s="12" t="s">
        <v>78</v>
      </c>
      <c r="AY710" s="151" t="s">
        <v>165</v>
      </c>
    </row>
    <row r="711" spans="2:65" s="13" customFormat="1" ht="10.199999999999999">
      <c r="B711" s="156"/>
      <c r="D711" s="150" t="s">
        <v>177</v>
      </c>
      <c r="E711" s="157" t="s">
        <v>31</v>
      </c>
      <c r="F711" s="158" t="s">
        <v>690</v>
      </c>
      <c r="H711" s="159">
        <v>3.145</v>
      </c>
      <c r="I711" s="160"/>
      <c r="L711" s="156"/>
      <c r="M711" s="161"/>
      <c r="T711" s="162"/>
      <c r="AT711" s="157" t="s">
        <v>177</v>
      </c>
      <c r="AU711" s="157" t="s">
        <v>87</v>
      </c>
      <c r="AV711" s="13" t="s">
        <v>87</v>
      </c>
      <c r="AW711" s="13" t="s">
        <v>38</v>
      </c>
      <c r="AX711" s="13" t="s">
        <v>78</v>
      </c>
      <c r="AY711" s="157" t="s">
        <v>165</v>
      </c>
    </row>
    <row r="712" spans="2:65" s="12" customFormat="1" ht="10.199999999999999">
      <c r="B712" s="149"/>
      <c r="D712" s="150" t="s">
        <v>177</v>
      </c>
      <c r="E712" s="151" t="s">
        <v>31</v>
      </c>
      <c r="F712" s="152" t="s">
        <v>691</v>
      </c>
      <c r="H712" s="151" t="s">
        <v>31</v>
      </c>
      <c r="I712" s="153"/>
      <c r="L712" s="149"/>
      <c r="M712" s="154"/>
      <c r="T712" s="155"/>
      <c r="AT712" s="151" t="s">
        <v>177</v>
      </c>
      <c r="AU712" s="151" t="s">
        <v>87</v>
      </c>
      <c r="AV712" s="12" t="s">
        <v>39</v>
      </c>
      <c r="AW712" s="12" t="s">
        <v>38</v>
      </c>
      <c r="AX712" s="12" t="s">
        <v>78</v>
      </c>
      <c r="AY712" s="151" t="s">
        <v>165</v>
      </c>
    </row>
    <row r="713" spans="2:65" s="12" customFormat="1" ht="10.199999999999999">
      <c r="B713" s="149"/>
      <c r="D713" s="150" t="s">
        <v>177</v>
      </c>
      <c r="E713" s="151" t="s">
        <v>31</v>
      </c>
      <c r="F713" s="152" t="s">
        <v>692</v>
      </c>
      <c r="H713" s="151" t="s">
        <v>31</v>
      </c>
      <c r="I713" s="153"/>
      <c r="L713" s="149"/>
      <c r="M713" s="154"/>
      <c r="T713" s="155"/>
      <c r="AT713" s="151" t="s">
        <v>177</v>
      </c>
      <c r="AU713" s="151" t="s">
        <v>87</v>
      </c>
      <c r="AV713" s="12" t="s">
        <v>39</v>
      </c>
      <c r="AW713" s="12" t="s">
        <v>38</v>
      </c>
      <c r="AX713" s="12" t="s">
        <v>78</v>
      </c>
      <c r="AY713" s="151" t="s">
        <v>165</v>
      </c>
    </row>
    <row r="714" spans="2:65" s="13" customFormat="1" ht="10.199999999999999">
      <c r="B714" s="156"/>
      <c r="D714" s="150" t="s">
        <v>177</v>
      </c>
      <c r="E714" s="157" t="s">
        <v>31</v>
      </c>
      <c r="F714" s="158" t="s">
        <v>693</v>
      </c>
      <c r="H714" s="159">
        <v>7</v>
      </c>
      <c r="I714" s="160"/>
      <c r="L714" s="156"/>
      <c r="M714" s="161"/>
      <c r="T714" s="162"/>
      <c r="AT714" s="157" t="s">
        <v>177</v>
      </c>
      <c r="AU714" s="157" t="s">
        <v>87</v>
      </c>
      <c r="AV714" s="13" t="s">
        <v>87</v>
      </c>
      <c r="AW714" s="13" t="s">
        <v>38</v>
      </c>
      <c r="AX714" s="13" t="s">
        <v>78</v>
      </c>
      <c r="AY714" s="157" t="s">
        <v>165</v>
      </c>
    </row>
    <row r="715" spans="2:65" s="12" customFormat="1" ht="10.199999999999999">
      <c r="B715" s="149"/>
      <c r="D715" s="150" t="s">
        <v>177</v>
      </c>
      <c r="E715" s="151" t="s">
        <v>31</v>
      </c>
      <c r="F715" s="152" t="s">
        <v>694</v>
      </c>
      <c r="H715" s="151" t="s">
        <v>31</v>
      </c>
      <c r="I715" s="153"/>
      <c r="L715" s="149"/>
      <c r="M715" s="154"/>
      <c r="T715" s="155"/>
      <c r="AT715" s="151" t="s">
        <v>177</v>
      </c>
      <c r="AU715" s="151" t="s">
        <v>87</v>
      </c>
      <c r="AV715" s="12" t="s">
        <v>39</v>
      </c>
      <c r="AW715" s="12" t="s">
        <v>38</v>
      </c>
      <c r="AX715" s="12" t="s">
        <v>78</v>
      </c>
      <c r="AY715" s="151" t="s">
        <v>165</v>
      </c>
    </row>
    <row r="716" spans="2:65" s="13" customFormat="1" ht="10.199999999999999">
      <c r="B716" s="156"/>
      <c r="D716" s="150" t="s">
        <v>177</v>
      </c>
      <c r="E716" s="157" t="s">
        <v>31</v>
      </c>
      <c r="F716" s="158" t="s">
        <v>695</v>
      </c>
      <c r="H716" s="159">
        <v>7.7</v>
      </c>
      <c r="I716" s="160"/>
      <c r="L716" s="156"/>
      <c r="M716" s="161"/>
      <c r="T716" s="162"/>
      <c r="AT716" s="157" t="s">
        <v>177</v>
      </c>
      <c r="AU716" s="157" t="s">
        <v>87</v>
      </c>
      <c r="AV716" s="13" t="s">
        <v>87</v>
      </c>
      <c r="AW716" s="13" t="s">
        <v>38</v>
      </c>
      <c r="AX716" s="13" t="s">
        <v>78</v>
      </c>
      <c r="AY716" s="157" t="s">
        <v>165</v>
      </c>
    </row>
    <row r="717" spans="2:65" s="14" customFormat="1" ht="10.199999999999999">
      <c r="B717" s="163"/>
      <c r="D717" s="150" t="s">
        <v>177</v>
      </c>
      <c r="E717" s="164" t="s">
        <v>31</v>
      </c>
      <c r="F717" s="165" t="s">
        <v>180</v>
      </c>
      <c r="H717" s="166">
        <v>47.84</v>
      </c>
      <c r="I717" s="167"/>
      <c r="L717" s="163"/>
      <c r="M717" s="168"/>
      <c r="T717" s="169"/>
      <c r="AT717" s="164" t="s">
        <v>177</v>
      </c>
      <c r="AU717" s="164" t="s">
        <v>87</v>
      </c>
      <c r="AV717" s="14" t="s">
        <v>173</v>
      </c>
      <c r="AW717" s="14" t="s">
        <v>38</v>
      </c>
      <c r="AX717" s="14" t="s">
        <v>39</v>
      </c>
      <c r="AY717" s="164" t="s">
        <v>165</v>
      </c>
    </row>
    <row r="718" spans="2:65" s="1" customFormat="1" ht="21.75" customHeight="1">
      <c r="B718" s="35"/>
      <c r="C718" s="177" t="s">
        <v>696</v>
      </c>
      <c r="D718" s="177" t="s">
        <v>409</v>
      </c>
      <c r="E718" s="178" t="s">
        <v>697</v>
      </c>
      <c r="F718" s="179" t="s">
        <v>698</v>
      </c>
      <c r="G718" s="180" t="s">
        <v>103</v>
      </c>
      <c r="H718" s="181">
        <v>52.624000000000002</v>
      </c>
      <c r="I718" s="182"/>
      <c r="J718" s="183">
        <f>ROUND(I718*H718,2)</f>
        <v>0</v>
      </c>
      <c r="K718" s="179" t="s">
        <v>172</v>
      </c>
      <c r="L718" s="184"/>
      <c r="M718" s="185" t="s">
        <v>31</v>
      </c>
      <c r="N718" s="186" t="s">
        <v>49</v>
      </c>
      <c r="P718" s="141">
        <f>O718*H718</f>
        <v>0</v>
      </c>
      <c r="Q718" s="141">
        <v>2.9999999999999997E-4</v>
      </c>
      <c r="R718" s="141">
        <f>Q718*H718</f>
        <v>1.5787199999999998E-2</v>
      </c>
      <c r="S718" s="141">
        <v>0</v>
      </c>
      <c r="T718" s="142">
        <f>S718*H718</f>
        <v>0</v>
      </c>
      <c r="AR718" s="143" t="s">
        <v>221</v>
      </c>
      <c r="AT718" s="143" t="s">
        <v>409</v>
      </c>
      <c r="AU718" s="143" t="s">
        <v>87</v>
      </c>
      <c r="AY718" s="19" t="s">
        <v>165</v>
      </c>
      <c r="BE718" s="144">
        <f>IF(N718="základní",J718,0)</f>
        <v>0</v>
      </c>
      <c r="BF718" s="144">
        <f>IF(N718="snížená",J718,0)</f>
        <v>0</v>
      </c>
      <c r="BG718" s="144">
        <f>IF(N718="zákl. přenesená",J718,0)</f>
        <v>0</v>
      </c>
      <c r="BH718" s="144">
        <f>IF(N718="sníž. přenesená",J718,0)</f>
        <v>0</v>
      </c>
      <c r="BI718" s="144">
        <f>IF(N718="nulová",J718,0)</f>
        <v>0</v>
      </c>
      <c r="BJ718" s="19" t="s">
        <v>39</v>
      </c>
      <c r="BK718" s="144">
        <f>ROUND(I718*H718,2)</f>
        <v>0</v>
      </c>
      <c r="BL718" s="19" t="s">
        <v>173</v>
      </c>
      <c r="BM718" s="143" t="s">
        <v>699</v>
      </c>
    </row>
    <row r="719" spans="2:65" s="13" customFormat="1" ht="10.199999999999999">
      <c r="B719" s="156"/>
      <c r="D719" s="150" t="s">
        <v>177</v>
      </c>
      <c r="E719" s="157" t="s">
        <v>31</v>
      </c>
      <c r="F719" s="158" t="s">
        <v>700</v>
      </c>
      <c r="H719" s="159">
        <v>52.624000000000002</v>
      </c>
      <c r="I719" s="160"/>
      <c r="L719" s="156"/>
      <c r="M719" s="161"/>
      <c r="T719" s="162"/>
      <c r="AT719" s="157" t="s">
        <v>177</v>
      </c>
      <c r="AU719" s="157" t="s">
        <v>87</v>
      </c>
      <c r="AV719" s="13" t="s">
        <v>87</v>
      </c>
      <c r="AW719" s="13" t="s">
        <v>38</v>
      </c>
      <c r="AX719" s="13" t="s">
        <v>39</v>
      </c>
      <c r="AY719" s="157" t="s">
        <v>165</v>
      </c>
    </row>
    <row r="720" spans="2:65" s="1" customFormat="1" ht="24.15" customHeight="1">
      <c r="B720" s="35"/>
      <c r="C720" s="132" t="s">
        <v>701</v>
      </c>
      <c r="D720" s="132" t="s">
        <v>168</v>
      </c>
      <c r="E720" s="133" t="s">
        <v>702</v>
      </c>
      <c r="F720" s="134" t="s">
        <v>703</v>
      </c>
      <c r="G720" s="135" t="s">
        <v>103</v>
      </c>
      <c r="H720" s="136">
        <v>1035.04</v>
      </c>
      <c r="I720" s="137"/>
      <c r="J720" s="138">
        <f>ROUND(I720*H720,2)</f>
        <v>0</v>
      </c>
      <c r="K720" s="134" t="s">
        <v>172</v>
      </c>
      <c r="L720" s="35"/>
      <c r="M720" s="139" t="s">
        <v>31</v>
      </c>
      <c r="N720" s="140" t="s">
        <v>49</v>
      </c>
      <c r="P720" s="141">
        <f>O720*H720</f>
        <v>0</v>
      </c>
      <c r="Q720" s="141">
        <v>0</v>
      </c>
      <c r="R720" s="141">
        <f>Q720*H720</f>
        <v>0</v>
      </c>
      <c r="S720" s="141">
        <v>0</v>
      </c>
      <c r="T720" s="142">
        <f>S720*H720</f>
        <v>0</v>
      </c>
      <c r="AR720" s="143" t="s">
        <v>173</v>
      </c>
      <c r="AT720" s="143" t="s">
        <v>168</v>
      </c>
      <c r="AU720" s="143" t="s">
        <v>87</v>
      </c>
      <c r="AY720" s="19" t="s">
        <v>165</v>
      </c>
      <c r="BE720" s="144">
        <f>IF(N720="základní",J720,0)</f>
        <v>0</v>
      </c>
      <c r="BF720" s="144">
        <f>IF(N720="snížená",J720,0)</f>
        <v>0</v>
      </c>
      <c r="BG720" s="144">
        <f>IF(N720="zákl. přenesená",J720,0)</f>
        <v>0</v>
      </c>
      <c r="BH720" s="144">
        <f>IF(N720="sníž. přenesená",J720,0)</f>
        <v>0</v>
      </c>
      <c r="BI720" s="144">
        <f>IF(N720="nulová",J720,0)</f>
        <v>0</v>
      </c>
      <c r="BJ720" s="19" t="s">
        <v>39</v>
      </c>
      <c r="BK720" s="144">
        <f>ROUND(I720*H720,2)</f>
        <v>0</v>
      </c>
      <c r="BL720" s="19" t="s">
        <v>173</v>
      </c>
      <c r="BM720" s="143" t="s">
        <v>704</v>
      </c>
    </row>
    <row r="721" spans="2:51" s="1" customFormat="1" ht="10.199999999999999" hidden="1">
      <c r="B721" s="35"/>
      <c r="D721" s="145" t="s">
        <v>175</v>
      </c>
      <c r="F721" s="146" t="s">
        <v>705</v>
      </c>
      <c r="I721" s="147"/>
      <c r="L721" s="35"/>
      <c r="M721" s="148"/>
      <c r="T721" s="56"/>
      <c r="AT721" s="19" t="s">
        <v>175</v>
      </c>
      <c r="AU721" s="19" t="s">
        <v>87</v>
      </c>
    </row>
    <row r="722" spans="2:51" s="12" customFormat="1" ht="10.199999999999999">
      <c r="B722" s="149"/>
      <c r="D722" s="150" t="s">
        <v>177</v>
      </c>
      <c r="E722" s="151" t="s">
        <v>31</v>
      </c>
      <c r="F722" s="152" t="s">
        <v>706</v>
      </c>
      <c r="H722" s="151" t="s">
        <v>31</v>
      </c>
      <c r="I722" s="153"/>
      <c r="L722" s="149"/>
      <c r="M722" s="154"/>
      <c r="T722" s="155"/>
      <c r="AT722" s="151" t="s">
        <v>177</v>
      </c>
      <c r="AU722" s="151" t="s">
        <v>87</v>
      </c>
      <c r="AV722" s="12" t="s">
        <v>39</v>
      </c>
      <c r="AW722" s="12" t="s">
        <v>38</v>
      </c>
      <c r="AX722" s="12" t="s">
        <v>78</v>
      </c>
      <c r="AY722" s="151" t="s">
        <v>165</v>
      </c>
    </row>
    <row r="723" spans="2:51" s="12" customFormat="1" ht="10.199999999999999">
      <c r="B723" s="149"/>
      <c r="D723" s="150" t="s">
        <v>177</v>
      </c>
      <c r="E723" s="151" t="s">
        <v>31</v>
      </c>
      <c r="F723" s="152" t="s">
        <v>655</v>
      </c>
      <c r="H723" s="151" t="s">
        <v>31</v>
      </c>
      <c r="I723" s="153"/>
      <c r="L723" s="149"/>
      <c r="M723" s="154"/>
      <c r="T723" s="155"/>
      <c r="AT723" s="151" t="s">
        <v>177</v>
      </c>
      <c r="AU723" s="151" t="s">
        <v>87</v>
      </c>
      <c r="AV723" s="12" t="s">
        <v>39</v>
      </c>
      <c r="AW723" s="12" t="s">
        <v>38</v>
      </c>
      <c r="AX723" s="12" t="s">
        <v>78</v>
      </c>
      <c r="AY723" s="151" t="s">
        <v>165</v>
      </c>
    </row>
    <row r="724" spans="2:51" s="12" customFormat="1" ht="10.199999999999999">
      <c r="B724" s="149"/>
      <c r="D724" s="150" t="s">
        <v>177</v>
      </c>
      <c r="E724" s="151" t="s">
        <v>31</v>
      </c>
      <c r="F724" s="152" t="s">
        <v>371</v>
      </c>
      <c r="H724" s="151" t="s">
        <v>31</v>
      </c>
      <c r="I724" s="153"/>
      <c r="L724" s="149"/>
      <c r="M724" s="154"/>
      <c r="T724" s="155"/>
      <c r="AT724" s="151" t="s">
        <v>177</v>
      </c>
      <c r="AU724" s="151" t="s">
        <v>87</v>
      </c>
      <c r="AV724" s="12" t="s">
        <v>39</v>
      </c>
      <c r="AW724" s="12" t="s">
        <v>38</v>
      </c>
      <c r="AX724" s="12" t="s">
        <v>78</v>
      </c>
      <c r="AY724" s="151" t="s">
        <v>165</v>
      </c>
    </row>
    <row r="725" spans="2:51" s="12" customFormat="1" ht="10.199999999999999">
      <c r="B725" s="149"/>
      <c r="D725" s="150" t="s">
        <v>177</v>
      </c>
      <c r="E725" s="151" t="s">
        <v>31</v>
      </c>
      <c r="F725" s="152" t="s">
        <v>453</v>
      </c>
      <c r="H725" s="151" t="s">
        <v>31</v>
      </c>
      <c r="I725" s="153"/>
      <c r="L725" s="149"/>
      <c r="M725" s="154"/>
      <c r="T725" s="155"/>
      <c r="AT725" s="151" t="s">
        <v>177</v>
      </c>
      <c r="AU725" s="151" t="s">
        <v>87</v>
      </c>
      <c r="AV725" s="12" t="s">
        <v>39</v>
      </c>
      <c r="AW725" s="12" t="s">
        <v>38</v>
      </c>
      <c r="AX725" s="12" t="s">
        <v>78</v>
      </c>
      <c r="AY725" s="151" t="s">
        <v>165</v>
      </c>
    </row>
    <row r="726" spans="2:51" s="13" customFormat="1" ht="10.199999999999999">
      <c r="B726" s="156"/>
      <c r="D726" s="150" t="s">
        <v>177</v>
      </c>
      <c r="E726" s="157" t="s">
        <v>31</v>
      </c>
      <c r="F726" s="158" t="s">
        <v>707</v>
      </c>
      <c r="H726" s="159">
        <v>82.4</v>
      </c>
      <c r="I726" s="160"/>
      <c r="L726" s="156"/>
      <c r="M726" s="161"/>
      <c r="T726" s="162"/>
      <c r="AT726" s="157" t="s">
        <v>177</v>
      </c>
      <c r="AU726" s="157" t="s">
        <v>87</v>
      </c>
      <c r="AV726" s="13" t="s">
        <v>87</v>
      </c>
      <c r="AW726" s="13" t="s">
        <v>38</v>
      </c>
      <c r="AX726" s="13" t="s">
        <v>78</v>
      </c>
      <c r="AY726" s="157" t="s">
        <v>165</v>
      </c>
    </row>
    <row r="727" spans="2:51" s="12" customFormat="1" ht="10.199999999999999">
      <c r="B727" s="149"/>
      <c r="D727" s="150" t="s">
        <v>177</v>
      </c>
      <c r="E727" s="151" t="s">
        <v>31</v>
      </c>
      <c r="F727" s="152" t="s">
        <v>708</v>
      </c>
      <c r="H727" s="151" t="s">
        <v>31</v>
      </c>
      <c r="I727" s="153"/>
      <c r="L727" s="149"/>
      <c r="M727" s="154"/>
      <c r="T727" s="155"/>
      <c r="AT727" s="151" t="s">
        <v>177</v>
      </c>
      <c r="AU727" s="151" t="s">
        <v>87</v>
      </c>
      <c r="AV727" s="12" t="s">
        <v>39</v>
      </c>
      <c r="AW727" s="12" t="s">
        <v>38</v>
      </c>
      <c r="AX727" s="12" t="s">
        <v>78</v>
      </c>
      <c r="AY727" s="151" t="s">
        <v>165</v>
      </c>
    </row>
    <row r="728" spans="2:51" s="12" customFormat="1" ht="10.199999999999999">
      <c r="B728" s="149"/>
      <c r="D728" s="150" t="s">
        <v>177</v>
      </c>
      <c r="E728" s="151" t="s">
        <v>31</v>
      </c>
      <c r="F728" s="152" t="s">
        <v>461</v>
      </c>
      <c r="H728" s="151" t="s">
        <v>31</v>
      </c>
      <c r="I728" s="153"/>
      <c r="L728" s="149"/>
      <c r="M728" s="154"/>
      <c r="T728" s="155"/>
      <c r="AT728" s="151" t="s">
        <v>177</v>
      </c>
      <c r="AU728" s="151" t="s">
        <v>87</v>
      </c>
      <c r="AV728" s="12" t="s">
        <v>39</v>
      </c>
      <c r="AW728" s="12" t="s">
        <v>38</v>
      </c>
      <c r="AX728" s="12" t="s">
        <v>78</v>
      </c>
      <c r="AY728" s="151" t="s">
        <v>165</v>
      </c>
    </row>
    <row r="729" spans="2:51" s="13" customFormat="1" ht="30.6">
      <c r="B729" s="156"/>
      <c r="D729" s="150" t="s">
        <v>177</v>
      </c>
      <c r="E729" s="157" t="s">
        <v>31</v>
      </c>
      <c r="F729" s="158" t="s">
        <v>709</v>
      </c>
      <c r="H729" s="159">
        <v>36.24</v>
      </c>
      <c r="I729" s="160"/>
      <c r="L729" s="156"/>
      <c r="M729" s="161"/>
      <c r="T729" s="162"/>
      <c r="AT729" s="157" t="s">
        <v>177</v>
      </c>
      <c r="AU729" s="157" t="s">
        <v>87</v>
      </c>
      <c r="AV729" s="13" t="s">
        <v>87</v>
      </c>
      <c r="AW729" s="13" t="s">
        <v>38</v>
      </c>
      <c r="AX729" s="13" t="s">
        <v>78</v>
      </c>
      <c r="AY729" s="157" t="s">
        <v>165</v>
      </c>
    </row>
    <row r="730" spans="2:51" s="13" customFormat="1" ht="10.199999999999999">
      <c r="B730" s="156"/>
      <c r="D730" s="150" t="s">
        <v>177</v>
      </c>
      <c r="E730" s="157" t="s">
        <v>31</v>
      </c>
      <c r="F730" s="158" t="s">
        <v>710</v>
      </c>
      <c r="H730" s="159">
        <v>17.600000000000001</v>
      </c>
      <c r="I730" s="160"/>
      <c r="L730" s="156"/>
      <c r="M730" s="161"/>
      <c r="T730" s="162"/>
      <c r="AT730" s="157" t="s">
        <v>177</v>
      </c>
      <c r="AU730" s="157" t="s">
        <v>87</v>
      </c>
      <c r="AV730" s="13" t="s">
        <v>87</v>
      </c>
      <c r="AW730" s="13" t="s">
        <v>38</v>
      </c>
      <c r="AX730" s="13" t="s">
        <v>78</v>
      </c>
      <c r="AY730" s="157" t="s">
        <v>165</v>
      </c>
    </row>
    <row r="731" spans="2:51" s="12" customFormat="1" ht="10.199999999999999">
      <c r="B731" s="149"/>
      <c r="D731" s="150" t="s">
        <v>177</v>
      </c>
      <c r="E731" s="151" t="s">
        <v>31</v>
      </c>
      <c r="F731" s="152" t="s">
        <v>711</v>
      </c>
      <c r="H731" s="151" t="s">
        <v>31</v>
      </c>
      <c r="I731" s="153"/>
      <c r="L731" s="149"/>
      <c r="M731" s="154"/>
      <c r="T731" s="155"/>
      <c r="AT731" s="151" t="s">
        <v>177</v>
      </c>
      <c r="AU731" s="151" t="s">
        <v>87</v>
      </c>
      <c r="AV731" s="12" t="s">
        <v>39</v>
      </c>
      <c r="AW731" s="12" t="s">
        <v>38</v>
      </c>
      <c r="AX731" s="12" t="s">
        <v>78</v>
      </c>
      <c r="AY731" s="151" t="s">
        <v>165</v>
      </c>
    </row>
    <row r="732" spans="2:51" s="13" customFormat="1" ht="10.199999999999999">
      <c r="B732" s="156"/>
      <c r="D732" s="150" t="s">
        <v>177</v>
      </c>
      <c r="E732" s="157" t="s">
        <v>31</v>
      </c>
      <c r="F732" s="158" t="s">
        <v>712</v>
      </c>
      <c r="H732" s="159">
        <v>46</v>
      </c>
      <c r="I732" s="160"/>
      <c r="L732" s="156"/>
      <c r="M732" s="161"/>
      <c r="T732" s="162"/>
      <c r="AT732" s="157" t="s">
        <v>177</v>
      </c>
      <c r="AU732" s="157" t="s">
        <v>87</v>
      </c>
      <c r="AV732" s="13" t="s">
        <v>87</v>
      </c>
      <c r="AW732" s="13" t="s">
        <v>38</v>
      </c>
      <c r="AX732" s="13" t="s">
        <v>78</v>
      </c>
      <c r="AY732" s="157" t="s">
        <v>165</v>
      </c>
    </row>
    <row r="733" spans="2:51" s="12" customFormat="1" ht="10.199999999999999">
      <c r="B733" s="149"/>
      <c r="D733" s="150" t="s">
        <v>177</v>
      </c>
      <c r="E733" s="151" t="s">
        <v>31</v>
      </c>
      <c r="F733" s="152" t="s">
        <v>713</v>
      </c>
      <c r="H733" s="151" t="s">
        <v>31</v>
      </c>
      <c r="I733" s="153"/>
      <c r="L733" s="149"/>
      <c r="M733" s="154"/>
      <c r="T733" s="155"/>
      <c r="AT733" s="151" t="s">
        <v>177</v>
      </c>
      <c r="AU733" s="151" t="s">
        <v>87</v>
      </c>
      <c r="AV733" s="12" t="s">
        <v>39</v>
      </c>
      <c r="AW733" s="12" t="s">
        <v>38</v>
      </c>
      <c r="AX733" s="12" t="s">
        <v>78</v>
      </c>
      <c r="AY733" s="151" t="s">
        <v>165</v>
      </c>
    </row>
    <row r="734" spans="2:51" s="13" customFormat="1" ht="10.199999999999999">
      <c r="B734" s="156"/>
      <c r="D734" s="150" t="s">
        <v>177</v>
      </c>
      <c r="E734" s="157" t="s">
        <v>31</v>
      </c>
      <c r="F734" s="158" t="s">
        <v>714</v>
      </c>
      <c r="H734" s="159">
        <v>8.1999999999999993</v>
      </c>
      <c r="I734" s="160"/>
      <c r="L734" s="156"/>
      <c r="M734" s="161"/>
      <c r="T734" s="162"/>
      <c r="AT734" s="157" t="s">
        <v>177</v>
      </c>
      <c r="AU734" s="157" t="s">
        <v>87</v>
      </c>
      <c r="AV734" s="13" t="s">
        <v>87</v>
      </c>
      <c r="AW734" s="13" t="s">
        <v>38</v>
      </c>
      <c r="AX734" s="13" t="s">
        <v>78</v>
      </c>
      <c r="AY734" s="157" t="s">
        <v>165</v>
      </c>
    </row>
    <row r="735" spans="2:51" s="12" customFormat="1" ht="10.199999999999999">
      <c r="B735" s="149"/>
      <c r="D735" s="150" t="s">
        <v>177</v>
      </c>
      <c r="E735" s="151" t="s">
        <v>31</v>
      </c>
      <c r="F735" s="152" t="s">
        <v>715</v>
      </c>
      <c r="H735" s="151" t="s">
        <v>31</v>
      </c>
      <c r="I735" s="153"/>
      <c r="L735" s="149"/>
      <c r="M735" s="154"/>
      <c r="T735" s="155"/>
      <c r="AT735" s="151" t="s">
        <v>177</v>
      </c>
      <c r="AU735" s="151" t="s">
        <v>87</v>
      </c>
      <c r="AV735" s="12" t="s">
        <v>39</v>
      </c>
      <c r="AW735" s="12" t="s">
        <v>38</v>
      </c>
      <c r="AX735" s="12" t="s">
        <v>78</v>
      </c>
      <c r="AY735" s="151" t="s">
        <v>165</v>
      </c>
    </row>
    <row r="736" spans="2:51" s="12" customFormat="1" ht="10.199999999999999">
      <c r="B736" s="149"/>
      <c r="D736" s="150" t="s">
        <v>177</v>
      </c>
      <c r="E736" s="151" t="s">
        <v>31</v>
      </c>
      <c r="F736" s="152" t="s">
        <v>716</v>
      </c>
      <c r="H736" s="151" t="s">
        <v>31</v>
      </c>
      <c r="I736" s="153"/>
      <c r="L736" s="149"/>
      <c r="M736" s="154"/>
      <c r="T736" s="155"/>
      <c r="AT736" s="151" t="s">
        <v>177</v>
      </c>
      <c r="AU736" s="151" t="s">
        <v>87</v>
      </c>
      <c r="AV736" s="12" t="s">
        <v>39</v>
      </c>
      <c r="AW736" s="12" t="s">
        <v>38</v>
      </c>
      <c r="AX736" s="12" t="s">
        <v>78</v>
      </c>
      <c r="AY736" s="151" t="s">
        <v>165</v>
      </c>
    </row>
    <row r="737" spans="2:51" s="13" customFormat="1" ht="10.199999999999999">
      <c r="B737" s="156"/>
      <c r="D737" s="150" t="s">
        <v>177</v>
      </c>
      <c r="E737" s="157" t="s">
        <v>31</v>
      </c>
      <c r="F737" s="158" t="s">
        <v>717</v>
      </c>
      <c r="H737" s="159">
        <v>21.9</v>
      </c>
      <c r="I737" s="160"/>
      <c r="L737" s="156"/>
      <c r="M737" s="161"/>
      <c r="T737" s="162"/>
      <c r="AT737" s="157" t="s">
        <v>177</v>
      </c>
      <c r="AU737" s="157" t="s">
        <v>87</v>
      </c>
      <c r="AV737" s="13" t="s">
        <v>87</v>
      </c>
      <c r="AW737" s="13" t="s">
        <v>38</v>
      </c>
      <c r="AX737" s="13" t="s">
        <v>78</v>
      </c>
      <c r="AY737" s="157" t="s">
        <v>165</v>
      </c>
    </row>
    <row r="738" spans="2:51" s="12" customFormat="1" ht="10.199999999999999">
      <c r="B738" s="149"/>
      <c r="D738" s="150" t="s">
        <v>177</v>
      </c>
      <c r="E738" s="151" t="s">
        <v>31</v>
      </c>
      <c r="F738" s="152" t="s">
        <v>718</v>
      </c>
      <c r="H738" s="151" t="s">
        <v>31</v>
      </c>
      <c r="I738" s="153"/>
      <c r="L738" s="149"/>
      <c r="M738" s="154"/>
      <c r="T738" s="155"/>
      <c r="AT738" s="151" t="s">
        <v>177</v>
      </c>
      <c r="AU738" s="151" t="s">
        <v>87</v>
      </c>
      <c r="AV738" s="12" t="s">
        <v>39</v>
      </c>
      <c r="AW738" s="12" t="s">
        <v>38</v>
      </c>
      <c r="AX738" s="12" t="s">
        <v>78</v>
      </c>
      <c r="AY738" s="151" t="s">
        <v>165</v>
      </c>
    </row>
    <row r="739" spans="2:51" s="13" customFormat="1" ht="10.199999999999999">
      <c r="B739" s="156"/>
      <c r="D739" s="150" t="s">
        <v>177</v>
      </c>
      <c r="E739" s="157" t="s">
        <v>31</v>
      </c>
      <c r="F739" s="158" t="s">
        <v>719</v>
      </c>
      <c r="H739" s="159">
        <v>110.2</v>
      </c>
      <c r="I739" s="160"/>
      <c r="L739" s="156"/>
      <c r="M739" s="161"/>
      <c r="T739" s="162"/>
      <c r="AT739" s="157" t="s">
        <v>177</v>
      </c>
      <c r="AU739" s="157" t="s">
        <v>87</v>
      </c>
      <c r="AV739" s="13" t="s">
        <v>87</v>
      </c>
      <c r="AW739" s="13" t="s">
        <v>38</v>
      </c>
      <c r="AX739" s="13" t="s">
        <v>78</v>
      </c>
      <c r="AY739" s="157" t="s">
        <v>165</v>
      </c>
    </row>
    <row r="740" spans="2:51" s="12" customFormat="1" ht="10.199999999999999">
      <c r="B740" s="149"/>
      <c r="D740" s="150" t="s">
        <v>177</v>
      </c>
      <c r="E740" s="151" t="s">
        <v>31</v>
      </c>
      <c r="F740" s="152" t="s">
        <v>720</v>
      </c>
      <c r="H740" s="151" t="s">
        <v>31</v>
      </c>
      <c r="I740" s="153"/>
      <c r="L740" s="149"/>
      <c r="M740" s="154"/>
      <c r="T740" s="155"/>
      <c r="AT740" s="151" t="s">
        <v>177</v>
      </c>
      <c r="AU740" s="151" t="s">
        <v>87</v>
      </c>
      <c r="AV740" s="12" t="s">
        <v>39</v>
      </c>
      <c r="AW740" s="12" t="s">
        <v>38</v>
      </c>
      <c r="AX740" s="12" t="s">
        <v>78</v>
      </c>
      <c r="AY740" s="151" t="s">
        <v>165</v>
      </c>
    </row>
    <row r="741" spans="2:51" s="13" customFormat="1" ht="10.199999999999999">
      <c r="B741" s="156"/>
      <c r="D741" s="150" t="s">
        <v>177</v>
      </c>
      <c r="E741" s="157" t="s">
        <v>31</v>
      </c>
      <c r="F741" s="158" t="s">
        <v>721</v>
      </c>
      <c r="H741" s="159">
        <v>33.9</v>
      </c>
      <c r="I741" s="160"/>
      <c r="L741" s="156"/>
      <c r="M741" s="161"/>
      <c r="T741" s="162"/>
      <c r="AT741" s="157" t="s">
        <v>177</v>
      </c>
      <c r="AU741" s="157" t="s">
        <v>87</v>
      </c>
      <c r="AV741" s="13" t="s">
        <v>87</v>
      </c>
      <c r="AW741" s="13" t="s">
        <v>38</v>
      </c>
      <c r="AX741" s="13" t="s">
        <v>78</v>
      </c>
      <c r="AY741" s="157" t="s">
        <v>165</v>
      </c>
    </row>
    <row r="742" spans="2:51" s="12" customFormat="1" ht="10.199999999999999">
      <c r="B742" s="149"/>
      <c r="D742" s="150" t="s">
        <v>177</v>
      </c>
      <c r="E742" s="151" t="s">
        <v>31</v>
      </c>
      <c r="F742" s="152" t="s">
        <v>461</v>
      </c>
      <c r="H742" s="151" t="s">
        <v>31</v>
      </c>
      <c r="I742" s="153"/>
      <c r="L742" s="149"/>
      <c r="M742" s="154"/>
      <c r="T742" s="155"/>
      <c r="AT742" s="151" t="s">
        <v>177</v>
      </c>
      <c r="AU742" s="151" t="s">
        <v>87</v>
      </c>
      <c r="AV742" s="12" t="s">
        <v>39</v>
      </c>
      <c r="AW742" s="12" t="s">
        <v>38</v>
      </c>
      <c r="AX742" s="12" t="s">
        <v>78</v>
      </c>
      <c r="AY742" s="151" t="s">
        <v>165</v>
      </c>
    </row>
    <row r="743" spans="2:51" s="13" customFormat="1" ht="10.199999999999999">
      <c r="B743" s="156"/>
      <c r="D743" s="150" t="s">
        <v>177</v>
      </c>
      <c r="E743" s="157" t="s">
        <v>31</v>
      </c>
      <c r="F743" s="158" t="s">
        <v>722</v>
      </c>
      <c r="H743" s="159">
        <v>101.74</v>
      </c>
      <c r="I743" s="160"/>
      <c r="L743" s="156"/>
      <c r="M743" s="161"/>
      <c r="T743" s="162"/>
      <c r="AT743" s="157" t="s">
        <v>177</v>
      </c>
      <c r="AU743" s="157" t="s">
        <v>87</v>
      </c>
      <c r="AV743" s="13" t="s">
        <v>87</v>
      </c>
      <c r="AW743" s="13" t="s">
        <v>38</v>
      </c>
      <c r="AX743" s="13" t="s">
        <v>78</v>
      </c>
      <c r="AY743" s="157" t="s">
        <v>165</v>
      </c>
    </row>
    <row r="744" spans="2:51" s="13" customFormat="1" ht="10.199999999999999">
      <c r="B744" s="156"/>
      <c r="D744" s="150" t="s">
        <v>177</v>
      </c>
      <c r="E744" s="157" t="s">
        <v>31</v>
      </c>
      <c r="F744" s="158" t="s">
        <v>723</v>
      </c>
      <c r="H744" s="159">
        <v>19.3</v>
      </c>
      <c r="I744" s="160"/>
      <c r="L744" s="156"/>
      <c r="M744" s="161"/>
      <c r="T744" s="162"/>
      <c r="AT744" s="157" t="s">
        <v>177</v>
      </c>
      <c r="AU744" s="157" t="s">
        <v>87</v>
      </c>
      <c r="AV744" s="13" t="s">
        <v>87</v>
      </c>
      <c r="AW744" s="13" t="s">
        <v>38</v>
      </c>
      <c r="AX744" s="13" t="s">
        <v>78</v>
      </c>
      <c r="AY744" s="157" t="s">
        <v>165</v>
      </c>
    </row>
    <row r="745" spans="2:51" s="13" customFormat="1" ht="10.199999999999999">
      <c r="B745" s="156"/>
      <c r="D745" s="150" t="s">
        <v>177</v>
      </c>
      <c r="E745" s="157" t="s">
        <v>31</v>
      </c>
      <c r="F745" s="158" t="s">
        <v>724</v>
      </c>
      <c r="H745" s="159">
        <v>4.8</v>
      </c>
      <c r="I745" s="160"/>
      <c r="L745" s="156"/>
      <c r="M745" s="161"/>
      <c r="T745" s="162"/>
      <c r="AT745" s="157" t="s">
        <v>177</v>
      </c>
      <c r="AU745" s="157" t="s">
        <v>87</v>
      </c>
      <c r="AV745" s="13" t="s">
        <v>87</v>
      </c>
      <c r="AW745" s="13" t="s">
        <v>38</v>
      </c>
      <c r="AX745" s="13" t="s">
        <v>78</v>
      </c>
      <c r="AY745" s="157" t="s">
        <v>165</v>
      </c>
    </row>
    <row r="746" spans="2:51" s="15" customFormat="1" ht="10.199999999999999">
      <c r="B746" s="170"/>
      <c r="D746" s="150" t="s">
        <v>177</v>
      </c>
      <c r="E746" s="171" t="s">
        <v>101</v>
      </c>
      <c r="F746" s="172" t="s">
        <v>246</v>
      </c>
      <c r="H746" s="173">
        <v>482.28</v>
      </c>
      <c r="I746" s="174"/>
      <c r="L746" s="170"/>
      <c r="M746" s="175"/>
      <c r="T746" s="176"/>
      <c r="AT746" s="171" t="s">
        <v>177</v>
      </c>
      <c r="AU746" s="171" t="s">
        <v>87</v>
      </c>
      <c r="AV746" s="15" t="s">
        <v>166</v>
      </c>
      <c r="AW746" s="15" t="s">
        <v>38</v>
      </c>
      <c r="AX746" s="15" t="s">
        <v>78</v>
      </c>
      <c r="AY746" s="171" t="s">
        <v>165</v>
      </c>
    </row>
    <row r="747" spans="2:51" s="12" customFormat="1" ht="10.199999999999999">
      <c r="B747" s="149"/>
      <c r="D747" s="150" t="s">
        <v>177</v>
      </c>
      <c r="E747" s="151" t="s">
        <v>31</v>
      </c>
      <c r="F747" s="152" t="s">
        <v>725</v>
      </c>
      <c r="H747" s="151" t="s">
        <v>31</v>
      </c>
      <c r="I747" s="153"/>
      <c r="L747" s="149"/>
      <c r="M747" s="154"/>
      <c r="T747" s="155"/>
      <c r="AT747" s="151" t="s">
        <v>177</v>
      </c>
      <c r="AU747" s="151" t="s">
        <v>87</v>
      </c>
      <c r="AV747" s="12" t="s">
        <v>39</v>
      </c>
      <c r="AW747" s="12" t="s">
        <v>38</v>
      </c>
      <c r="AX747" s="12" t="s">
        <v>78</v>
      </c>
      <c r="AY747" s="151" t="s">
        <v>165</v>
      </c>
    </row>
    <row r="748" spans="2:51" s="12" customFormat="1" ht="10.199999999999999">
      <c r="B748" s="149"/>
      <c r="D748" s="150" t="s">
        <v>177</v>
      </c>
      <c r="E748" s="151" t="s">
        <v>31</v>
      </c>
      <c r="F748" s="152" t="s">
        <v>374</v>
      </c>
      <c r="H748" s="151" t="s">
        <v>31</v>
      </c>
      <c r="I748" s="153"/>
      <c r="L748" s="149"/>
      <c r="M748" s="154"/>
      <c r="T748" s="155"/>
      <c r="AT748" s="151" t="s">
        <v>177</v>
      </c>
      <c r="AU748" s="151" t="s">
        <v>87</v>
      </c>
      <c r="AV748" s="12" t="s">
        <v>39</v>
      </c>
      <c r="AW748" s="12" t="s">
        <v>38</v>
      </c>
      <c r="AX748" s="12" t="s">
        <v>78</v>
      </c>
      <c r="AY748" s="151" t="s">
        <v>165</v>
      </c>
    </row>
    <row r="749" spans="2:51" s="12" customFormat="1" ht="10.199999999999999">
      <c r="B749" s="149"/>
      <c r="D749" s="150" t="s">
        <v>177</v>
      </c>
      <c r="E749" s="151" t="s">
        <v>31</v>
      </c>
      <c r="F749" s="152" t="s">
        <v>371</v>
      </c>
      <c r="H749" s="151" t="s">
        <v>31</v>
      </c>
      <c r="I749" s="153"/>
      <c r="L749" s="149"/>
      <c r="M749" s="154"/>
      <c r="T749" s="155"/>
      <c r="AT749" s="151" t="s">
        <v>177</v>
      </c>
      <c r="AU749" s="151" t="s">
        <v>87</v>
      </c>
      <c r="AV749" s="12" t="s">
        <v>39</v>
      </c>
      <c r="AW749" s="12" t="s">
        <v>38</v>
      </c>
      <c r="AX749" s="12" t="s">
        <v>78</v>
      </c>
      <c r="AY749" s="151" t="s">
        <v>165</v>
      </c>
    </row>
    <row r="750" spans="2:51" s="12" customFormat="1" ht="10.199999999999999">
      <c r="B750" s="149"/>
      <c r="D750" s="150" t="s">
        <v>177</v>
      </c>
      <c r="E750" s="151" t="s">
        <v>31</v>
      </c>
      <c r="F750" s="152" t="s">
        <v>726</v>
      </c>
      <c r="H750" s="151" t="s">
        <v>31</v>
      </c>
      <c r="I750" s="153"/>
      <c r="L750" s="149"/>
      <c r="M750" s="154"/>
      <c r="T750" s="155"/>
      <c r="AT750" s="151" t="s">
        <v>177</v>
      </c>
      <c r="AU750" s="151" t="s">
        <v>87</v>
      </c>
      <c r="AV750" s="12" t="s">
        <v>39</v>
      </c>
      <c r="AW750" s="12" t="s">
        <v>38</v>
      </c>
      <c r="AX750" s="12" t="s">
        <v>78</v>
      </c>
      <c r="AY750" s="151" t="s">
        <v>165</v>
      </c>
    </row>
    <row r="751" spans="2:51" s="13" customFormat="1" ht="10.199999999999999">
      <c r="B751" s="156"/>
      <c r="D751" s="150" t="s">
        <v>177</v>
      </c>
      <c r="E751" s="157" t="s">
        <v>31</v>
      </c>
      <c r="F751" s="158" t="s">
        <v>727</v>
      </c>
      <c r="H751" s="159">
        <v>4.2</v>
      </c>
      <c r="I751" s="160"/>
      <c r="L751" s="156"/>
      <c r="M751" s="161"/>
      <c r="T751" s="162"/>
      <c r="AT751" s="157" t="s">
        <v>177</v>
      </c>
      <c r="AU751" s="157" t="s">
        <v>87</v>
      </c>
      <c r="AV751" s="13" t="s">
        <v>87</v>
      </c>
      <c r="AW751" s="13" t="s">
        <v>38</v>
      </c>
      <c r="AX751" s="13" t="s">
        <v>78</v>
      </c>
      <c r="AY751" s="157" t="s">
        <v>165</v>
      </c>
    </row>
    <row r="752" spans="2:51" s="12" customFormat="1" ht="10.199999999999999">
      <c r="B752" s="149"/>
      <c r="D752" s="150" t="s">
        <v>177</v>
      </c>
      <c r="E752" s="151" t="s">
        <v>31</v>
      </c>
      <c r="F752" s="152" t="s">
        <v>728</v>
      </c>
      <c r="H752" s="151" t="s">
        <v>31</v>
      </c>
      <c r="I752" s="153"/>
      <c r="L752" s="149"/>
      <c r="M752" s="154"/>
      <c r="T752" s="155"/>
      <c r="AT752" s="151" t="s">
        <v>177</v>
      </c>
      <c r="AU752" s="151" t="s">
        <v>87</v>
      </c>
      <c r="AV752" s="12" t="s">
        <v>39</v>
      </c>
      <c r="AW752" s="12" t="s">
        <v>38</v>
      </c>
      <c r="AX752" s="12" t="s">
        <v>78</v>
      </c>
      <c r="AY752" s="151" t="s">
        <v>165</v>
      </c>
    </row>
    <row r="753" spans="2:51" s="13" customFormat="1" ht="10.199999999999999">
      <c r="B753" s="156"/>
      <c r="D753" s="150" t="s">
        <v>177</v>
      </c>
      <c r="E753" s="157" t="s">
        <v>31</v>
      </c>
      <c r="F753" s="158" t="s">
        <v>729</v>
      </c>
      <c r="H753" s="159">
        <v>64.8</v>
      </c>
      <c r="I753" s="160"/>
      <c r="L753" s="156"/>
      <c r="M753" s="161"/>
      <c r="T753" s="162"/>
      <c r="AT753" s="157" t="s">
        <v>177</v>
      </c>
      <c r="AU753" s="157" t="s">
        <v>87</v>
      </c>
      <c r="AV753" s="13" t="s">
        <v>87</v>
      </c>
      <c r="AW753" s="13" t="s">
        <v>38</v>
      </c>
      <c r="AX753" s="13" t="s">
        <v>78</v>
      </c>
      <c r="AY753" s="157" t="s">
        <v>165</v>
      </c>
    </row>
    <row r="754" spans="2:51" s="12" customFormat="1" ht="10.199999999999999">
      <c r="B754" s="149"/>
      <c r="D754" s="150" t="s">
        <v>177</v>
      </c>
      <c r="E754" s="151" t="s">
        <v>31</v>
      </c>
      <c r="F754" s="152" t="s">
        <v>370</v>
      </c>
      <c r="H754" s="151" t="s">
        <v>31</v>
      </c>
      <c r="I754" s="153"/>
      <c r="L754" s="149"/>
      <c r="M754" s="154"/>
      <c r="T754" s="155"/>
      <c r="AT754" s="151" t="s">
        <v>177</v>
      </c>
      <c r="AU754" s="151" t="s">
        <v>87</v>
      </c>
      <c r="AV754" s="12" t="s">
        <v>39</v>
      </c>
      <c r="AW754" s="12" t="s">
        <v>38</v>
      </c>
      <c r="AX754" s="12" t="s">
        <v>78</v>
      </c>
      <c r="AY754" s="151" t="s">
        <v>165</v>
      </c>
    </row>
    <row r="755" spans="2:51" s="12" customFormat="1" ht="20.399999999999999">
      <c r="B755" s="149"/>
      <c r="D755" s="150" t="s">
        <v>177</v>
      </c>
      <c r="E755" s="151" t="s">
        <v>31</v>
      </c>
      <c r="F755" s="152" t="s">
        <v>730</v>
      </c>
      <c r="H755" s="151" t="s">
        <v>31</v>
      </c>
      <c r="I755" s="153"/>
      <c r="L755" s="149"/>
      <c r="M755" s="154"/>
      <c r="T755" s="155"/>
      <c r="AT755" s="151" t="s">
        <v>177</v>
      </c>
      <c r="AU755" s="151" t="s">
        <v>87</v>
      </c>
      <c r="AV755" s="12" t="s">
        <v>39</v>
      </c>
      <c r="AW755" s="12" t="s">
        <v>38</v>
      </c>
      <c r="AX755" s="12" t="s">
        <v>78</v>
      </c>
      <c r="AY755" s="151" t="s">
        <v>165</v>
      </c>
    </row>
    <row r="756" spans="2:51" s="13" customFormat="1" ht="10.199999999999999">
      <c r="B756" s="156"/>
      <c r="D756" s="150" t="s">
        <v>177</v>
      </c>
      <c r="E756" s="157" t="s">
        <v>31</v>
      </c>
      <c r="F756" s="158" t="s">
        <v>731</v>
      </c>
      <c r="H756" s="159">
        <v>27.3</v>
      </c>
      <c r="I756" s="160"/>
      <c r="L756" s="156"/>
      <c r="M756" s="161"/>
      <c r="T756" s="162"/>
      <c r="AT756" s="157" t="s">
        <v>177</v>
      </c>
      <c r="AU756" s="157" t="s">
        <v>87</v>
      </c>
      <c r="AV756" s="13" t="s">
        <v>87</v>
      </c>
      <c r="AW756" s="13" t="s">
        <v>38</v>
      </c>
      <c r="AX756" s="13" t="s">
        <v>78</v>
      </c>
      <c r="AY756" s="157" t="s">
        <v>165</v>
      </c>
    </row>
    <row r="757" spans="2:51" s="12" customFormat="1" ht="10.199999999999999">
      <c r="B757" s="149"/>
      <c r="D757" s="150" t="s">
        <v>177</v>
      </c>
      <c r="E757" s="151" t="s">
        <v>31</v>
      </c>
      <c r="F757" s="152" t="s">
        <v>732</v>
      </c>
      <c r="H757" s="151" t="s">
        <v>31</v>
      </c>
      <c r="I757" s="153"/>
      <c r="L757" s="149"/>
      <c r="M757" s="154"/>
      <c r="T757" s="155"/>
      <c r="AT757" s="151" t="s">
        <v>177</v>
      </c>
      <c r="AU757" s="151" t="s">
        <v>87</v>
      </c>
      <c r="AV757" s="12" t="s">
        <v>39</v>
      </c>
      <c r="AW757" s="12" t="s">
        <v>38</v>
      </c>
      <c r="AX757" s="12" t="s">
        <v>78</v>
      </c>
      <c r="AY757" s="151" t="s">
        <v>165</v>
      </c>
    </row>
    <row r="758" spans="2:51" s="12" customFormat="1" ht="10.199999999999999">
      <c r="B758" s="149"/>
      <c r="D758" s="150" t="s">
        <v>177</v>
      </c>
      <c r="E758" s="151" t="s">
        <v>31</v>
      </c>
      <c r="F758" s="152" t="s">
        <v>733</v>
      </c>
      <c r="H758" s="151" t="s">
        <v>31</v>
      </c>
      <c r="I758" s="153"/>
      <c r="L758" s="149"/>
      <c r="M758" s="154"/>
      <c r="T758" s="155"/>
      <c r="AT758" s="151" t="s">
        <v>177</v>
      </c>
      <c r="AU758" s="151" t="s">
        <v>87</v>
      </c>
      <c r="AV758" s="12" t="s">
        <v>39</v>
      </c>
      <c r="AW758" s="12" t="s">
        <v>38</v>
      </c>
      <c r="AX758" s="12" t="s">
        <v>78</v>
      </c>
      <c r="AY758" s="151" t="s">
        <v>165</v>
      </c>
    </row>
    <row r="759" spans="2:51" s="13" customFormat="1" ht="10.199999999999999">
      <c r="B759" s="156"/>
      <c r="D759" s="150" t="s">
        <v>177</v>
      </c>
      <c r="E759" s="157" t="s">
        <v>31</v>
      </c>
      <c r="F759" s="158" t="s">
        <v>734</v>
      </c>
      <c r="H759" s="159">
        <v>9</v>
      </c>
      <c r="I759" s="160"/>
      <c r="L759" s="156"/>
      <c r="M759" s="161"/>
      <c r="T759" s="162"/>
      <c r="AT759" s="157" t="s">
        <v>177</v>
      </c>
      <c r="AU759" s="157" t="s">
        <v>87</v>
      </c>
      <c r="AV759" s="13" t="s">
        <v>87</v>
      </c>
      <c r="AW759" s="13" t="s">
        <v>38</v>
      </c>
      <c r="AX759" s="13" t="s">
        <v>78</v>
      </c>
      <c r="AY759" s="157" t="s">
        <v>165</v>
      </c>
    </row>
    <row r="760" spans="2:51" s="12" customFormat="1" ht="10.199999999999999">
      <c r="B760" s="149"/>
      <c r="D760" s="150" t="s">
        <v>177</v>
      </c>
      <c r="E760" s="151" t="s">
        <v>31</v>
      </c>
      <c r="F760" s="152" t="s">
        <v>735</v>
      </c>
      <c r="H760" s="151" t="s">
        <v>31</v>
      </c>
      <c r="I760" s="153"/>
      <c r="L760" s="149"/>
      <c r="M760" s="154"/>
      <c r="T760" s="155"/>
      <c r="AT760" s="151" t="s">
        <v>177</v>
      </c>
      <c r="AU760" s="151" t="s">
        <v>87</v>
      </c>
      <c r="AV760" s="12" t="s">
        <v>39</v>
      </c>
      <c r="AW760" s="12" t="s">
        <v>38</v>
      </c>
      <c r="AX760" s="12" t="s">
        <v>78</v>
      </c>
      <c r="AY760" s="151" t="s">
        <v>165</v>
      </c>
    </row>
    <row r="761" spans="2:51" s="13" customFormat="1" ht="20.399999999999999">
      <c r="B761" s="156"/>
      <c r="D761" s="150" t="s">
        <v>177</v>
      </c>
      <c r="E761" s="157" t="s">
        <v>31</v>
      </c>
      <c r="F761" s="158" t="s">
        <v>736</v>
      </c>
      <c r="H761" s="159">
        <v>23.77</v>
      </c>
      <c r="I761" s="160"/>
      <c r="L761" s="156"/>
      <c r="M761" s="161"/>
      <c r="T761" s="162"/>
      <c r="AT761" s="157" t="s">
        <v>177</v>
      </c>
      <c r="AU761" s="157" t="s">
        <v>87</v>
      </c>
      <c r="AV761" s="13" t="s">
        <v>87</v>
      </c>
      <c r="AW761" s="13" t="s">
        <v>38</v>
      </c>
      <c r="AX761" s="13" t="s">
        <v>78</v>
      </c>
      <c r="AY761" s="157" t="s">
        <v>165</v>
      </c>
    </row>
    <row r="762" spans="2:51" s="12" customFormat="1" ht="10.199999999999999">
      <c r="B762" s="149"/>
      <c r="D762" s="150" t="s">
        <v>177</v>
      </c>
      <c r="E762" s="151" t="s">
        <v>31</v>
      </c>
      <c r="F762" s="152" t="s">
        <v>379</v>
      </c>
      <c r="H762" s="151" t="s">
        <v>31</v>
      </c>
      <c r="I762" s="153"/>
      <c r="L762" s="149"/>
      <c r="M762" s="154"/>
      <c r="T762" s="155"/>
      <c r="AT762" s="151" t="s">
        <v>177</v>
      </c>
      <c r="AU762" s="151" t="s">
        <v>87</v>
      </c>
      <c r="AV762" s="12" t="s">
        <v>39</v>
      </c>
      <c r="AW762" s="12" t="s">
        <v>38</v>
      </c>
      <c r="AX762" s="12" t="s">
        <v>78</v>
      </c>
      <c r="AY762" s="151" t="s">
        <v>165</v>
      </c>
    </row>
    <row r="763" spans="2:51" s="12" customFormat="1" ht="10.199999999999999">
      <c r="B763" s="149"/>
      <c r="D763" s="150" t="s">
        <v>177</v>
      </c>
      <c r="E763" s="151" t="s">
        <v>31</v>
      </c>
      <c r="F763" s="152" t="s">
        <v>737</v>
      </c>
      <c r="H763" s="151" t="s">
        <v>31</v>
      </c>
      <c r="I763" s="153"/>
      <c r="L763" s="149"/>
      <c r="M763" s="154"/>
      <c r="T763" s="155"/>
      <c r="AT763" s="151" t="s">
        <v>177</v>
      </c>
      <c r="AU763" s="151" t="s">
        <v>87</v>
      </c>
      <c r="AV763" s="12" t="s">
        <v>39</v>
      </c>
      <c r="AW763" s="12" t="s">
        <v>38</v>
      </c>
      <c r="AX763" s="12" t="s">
        <v>78</v>
      </c>
      <c r="AY763" s="151" t="s">
        <v>165</v>
      </c>
    </row>
    <row r="764" spans="2:51" s="13" customFormat="1" ht="10.199999999999999">
      <c r="B764" s="156"/>
      <c r="D764" s="150" t="s">
        <v>177</v>
      </c>
      <c r="E764" s="157" t="s">
        <v>31</v>
      </c>
      <c r="F764" s="158" t="s">
        <v>738</v>
      </c>
      <c r="H764" s="159">
        <v>20.399999999999999</v>
      </c>
      <c r="I764" s="160"/>
      <c r="L764" s="156"/>
      <c r="M764" s="161"/>
      <c r="T764" s="162"/>
      <c r="AT764" s="157" t="s">
        <v>177</v>
      </c>
      <c r="AU764" s="157" t="s">
        <v>87</v>
      </c>
      <c r="AV764" s="13" t="s">
        <v>87</v>
      </c>
      <c r="AW764" s="13" t="s">
        <v>38</v>
      </c>
      <c r="AX764" s="13" t="s">
        <v>78</v>
      </c>
      <c r="AY764" s="157" t="s">
        <v>165</v>
      </c>
    </row>
    <row r="765" spans="2:51" s="12" customFormat="1" ht="10.199999999999999">
      <c r="B765" s="149"/>
      <c r="D765" s="150" t="s">
        <v>177</v>
      </c>
      <c r="E765" s="151" t="s">
        <v>31</v>
      </c>
      <c r="F765" s="152" t="s">
        <v>382</v>
      </c>
      <c r="H765" s="151" t="s">
        <v>31</v>
      </c>
      <c r="I765" s="153"/>
      <c r="L765" s="149"/>
      <c r="M765" s="154"/>
      <c r="T765" s="155"/>
      <c r="AT765" s="151" t="s">
        <v>177</v>
      </c>
      <c r="AU765" s="151" t="s">
        <v>87</v>
      </c>
      <c r="AV765" s="12" t="s">
        <v>39</v>
      </c>
      <c r="AW765" s="12" t="s">
        <v>38</v>
      </c>
      <c r="AX765" s="12" t="s">
        <v>78</v>
      </c>
      <c r="AY765" s="151" t="s">
        <v>165</v>
      </c>
    </row>
    <row r="766" spans="2:51" s="13" customFormat="1" ht="10.199999999999999">
      <c r="B766" s="156"/>
      <c r="D766" s="150" t="s">
        <v>177</v>
      </c>
      <c r="E766" s="157" t="s">
        <v>31</v>
      </c>
      <c r="F766" s="158" t="s">
        <v>721</v>
      </c>
      <c r="H766" s="159">
        <v>33.9</v>
      </c>
      <c r="I766" s="160"/>
      <c r="L766" s="156"/>
      <c r="M766" s="161"/>
      <c r="T766" s="162"/>
      <c r="AT766" s="157" t="s">
        <v>177</v>
      </c>
      <c r="AU766" s="157" t="s">
        <v>87</v>
      </c>
      <c r="AV766" s="13" t="s">
        <v>87</v>
      </c>
      <c r="AW766" s="13" t="s">
        <v>38</v>
      </c>
      <c r="AX766" s="13" t="s">
        <v>78</v>
      </c>
      <c r="AY766" s="157" t="s">
        <v>165</v>
      </c>
    </row>
    <row r="767" spans="2:51" s="12" customFormat="1" ht="10.199999999999999">
      <c r="B767" s="149"/>
      <c r="D767" s="150" t="s">
        <v>177</v>
      </c>
      <c r="E767" s="151" t="s">
        <v>31</v>
      </c>
      <c r="F767" s="152" t="s">
        <v>739</v>
      </c>
      <c r="H767" s="151" t="s">
        <v>31</v>
      </c>
      <c r="I767" s="153"/>
      <c r="L767" s="149"/>
      <c r="M767" s="154"/>
      <c r="T767" s="155"/>
      <c r="AT767" s="151" t="s">
        <v>177</v>
      </c>
      <c r="AU767" s="151" t="s">
        <v>87</v>
      </c>
      <c r="AV767" s="12" t="s">
        <v>39</v>
      </c>
      <c r="AW767" s="12" t="s">
        <v>38</v>
      </c>
      <c r="AX767" s="12" t="s">
        <v>78</v>
      </c>
      <c r="AY767" s="151" t="s">
        <v>165</v>
      </c>
    </row>
    <row r="768" spans="2:51" s="13" customFormat="1" ht="10.199999999999999">
      <c r="B768" s="156"/>
      <c r="D768" s="150" t="s">
        <v>177</v>
      </c>
      <c r="E768" s="157" t="s">
        <v>31</v>
      </c>
      <c r="F768" s="158" t="s">
        <v>740</v>
      </c>
      <c r="H768" s="159">
        <v>27.21</v>
      </c>
      <c r="I768" s="160"/>
      <c r="L768" s="156"/>
      <c r="M768" s="161"/>
      <c r="T768" s="162"/>
      <c r="AT768" s="157" t="s">
        <v>177</v>
      </c>
      <c r="AU768" s="157" t="s">
        <v>87</v>
      </c>
      <c r="AV768" s="13" t="s">
        <v>87</v>
      </c>
      <c r="AW768" s="13" t="s">
        <v>38</v>
      </c>
      <c r="AX768" s="13" t="s">
        <v>78</v>
      </c>
      <c r="AY768" s="157" t="s">
        <v>165</v>
      </c>
    </row>
    <row r="769" spans="2:51" s="12" customFormat="1" ht="10.199999999999999">
      <c r="B769" s="149"/>
      <c r="D769" s="150" t="s">
        <v>177</v>
      </c>
      <c r="E769" s="151" t="s">
        <v>31</v>
      </c>
      <c r="F769" s="152" t="s">
        <v>741</v>
      </c>
      <c r="H769" s="151" t="s">
        <v>31</v>
      </c>
      <c r="I769" s="153"/>
      <c r="L769" s="149"/>
      <c r="M769" s="154"/>
      <c r="T769" s="155"/>
      <c r="AT769" s="151" t="s">
        <v>177</v>
      </c>
      <c r="AU769" s="151" t="s">
        <v>87</v>
      </c>
      <c r="AV769" s="12" t="s">
        <v>39</v>
      </c>
      <c r="AW769" s="12" t="s">
        <v>38</v>
      </c>
      <c r="AX769" s="12" t="s">
        <v>78</v>
      </c>
      <c r="AY769" s="151" t="s">
        <v>165</v>
      </c>
    </row>
    <row r="770" spans="2:51" s="13" customFormat="1" ht="10.199999999999999">
      <c r="B770" s="156"/>
      <c r="D770" s="150" t="s">
        <v>177</v>
      </c>
      <c r="E770" s="157" t="s">
        <v>31</v>
      </c>
      <c r="F770" s="158" t="s">
        <v>742</v>
      </c>
      <c r="H770" s="159">
        <v>56.8</v>
      </c>
      <c r="I770" s="160"/>
      <c r="L770" s="156"/>
      <c r="M770" s="161"/>
      <c r="T770" s="162"/>
      <c r="AT770" s="157" t="s">
        <v>177</v>
      </c>
      <c r="AU770" s="157" t="s">
        <v>87</v>
      </c>
      <c r="AV770" s="13" t="s">
        <v>87</v>
      </c>
      <c r="AW770" s="13" t="s">
        <v>38</v>
      </c>
      <c r="AX770" s="13" t="s">
        <v>78</v>
      </c>
      <c r="AY770" s="157" t="s">
        <v>165</v>
      </c>
    </row>
    <row r="771" spans="2:51" s="13" customFormat="1" ht="10.199999999999999">
      <c r="B771" s="156"/>
      <c r="D771" s="150" t="s">
        <v>177</v>
      </c>
      <c r="E771" s="157" t="s">
        <v>31</v>
      </c>
      <c r="F771" s="158" t="s">
        <v>743</v>
      </c>
      <c r="H771" s="159">
        <v>23.54</v>
      </c>
      <c r="I771" s="160"/>
      <c r="L771" s="156"/>
      <c r="M771" s="161"/>
      <c r="T771" s="162"/>
      <c r="AT771" s="157" t="s">
        <v>177</v>
      </c>
      <c r="AU771" s="157" t="s">
        <v>87</v>
      </c>
      <c r="AV771" s="13" t="s">
        <v>87</v>
      </c>
      <c r="AW771" s="13" t="s">
        <v>38</v>
      </c>
      <c r="AX771" s="13" t="s">
        <v>78</v>
      </c>
      <c r="AY771" s="157" t="s">
        <v>165</v>
      </c>
    </row>
    <row r="772" spans="2:51" s="13" customFormat="1" ht="10.199999999999999">
      <c r="B772" s="156"/>
      <c r="D772" s="150" t="s">
        <v>177</v>
      </c>
      <c r="E772" s="157" t="s">
        <v>31</v>
      </c>
      <c r="F772" s="158" t="s">
        <v>744</v>
      </c>
      <c r="H772" s="159">
        <v>23.45</v>
      </c>
      <c r="I772" s="160"/>
      <c r="L772" s="156"/>
      <c r="M772" s="161"/>
      <c r="T772" s="162"/>
      <c r="AT772" s="157" t="s">
        <v>177</v>
      </c>
      <c r="AU772" s="157" t="s">
        <v>87</v>
      </c>
      <c r="AV772" s="13" t="s">
        <v>87</v>
      </c>
      <c r="AW772" s="13" t="s">
        <v>38</v>
      </c>
      <c r="AX772" s="13" t="s">
        <v>78</v>
      </c>
      <c r="AY772" s="157" t="s">
        <v>165</v>
      </c>
    </row>
    <row r="773" spans="2:51" s="13" customFormat="1" ht="10.199999999999999">
      <c r="B773" s="156"/>
      <c r="D773" s="150" t="s">
        <v>177</v>
      </c>
      <c r="E773" s="157" t="s">
        <v>31</v>
      </c>
      <c r="F773" s="158" t="s">
        <v>745</v>
      </c>
      <c r="H773" s="159">
        <v>3.4</v>
      </c>
      <c r="I773" s="160"/>
      <c r="L773" s="156"/>
      <c r="M773" s="161"/>
      <c r="T773" s="162"/>
      <c r="AT773" s="157" t="s">
        <v>177</v>
      </c>
      <c r="AU773" s="157" t="s">
        <v>87</v>
      </c>
      <c r="AV773" s="13" t="s">
        <v>87</v>
      </c>
      <c r="AW773" s="13" t="s">
        <v>38</v>
      </c>
      <c r="AX773" s="13" t="s">
        <v>78</v>
      </c>
      <c r="AY773" s="157" t="s">
        <v>165</v>
      </c>
    </row>
    <row r="774" spans="2:51" s="12" customFormat="1" ht="10.199999999999999">
      <c r="B774" s="149"/>
      <c r="D774" s="150" t="s">
        <v>177</v>
      </c>
      <c r="E774" s="151" t="s">
        <v>31</v>
      </c>
      <c r="F774" s="152" t="s">
        <v>746</v>
      </c>
      <c r="H774" s="151" t="s">
        <v>31</v>
      </c>
      <c r="I774" s="153"/>
      <c r="L774" s="149"/>
      <c r="M774" s="154"/>
      <c r="T774" s="155"/>
      <c r="AT774" s="151" t="s">
        <v>177</v>
      </c>
      <c r="AU774" s="151" t="s">
        <v>87</v>
      </c>
      <c r="AV774" s="12" t="s">
        <v>39</v>
      </c>
      <c r="AW774" s="12" t="s">
        <v>38</v>
      </c>
      <c r="AX774" s="12" t="s">
        <v>78</v>
      </c>
      <c r="AY774" s="151" t="s">
        <v>165</v>
      </c>
    </row>
    <row r="775" spans="2:51" s="12" customFormat="1" ht="10.199999999999999">
      <c r="B775" s="149"/>
      <c r="D775" s="150" t="s">
        <v>177</v>
      </c>
      <c r="E775" s="151" t="s">
        <v>31</v>
      </c>
      <c r="F775" s="152" t="s">
        <v>389</v>
      </c>
      <c r="H775" s="151" t="s">
        <v>31</v>
      </c>
      <c r="I775" s="153"/>
      <c r="L775" s="149"/>
      <c r="M775" s="154"/>
      <c r="T775" s="155"/>
      <c r="AT775" s="151" t="s">
        <v>177</v>
      </c>
      <c r="AU775" s="151" t="s">
        <v>87</v>
      </c>
      <c r="AV775" s="12" t="s">
        <v>39</v>
      </c>
      <c r="AW775" s="12" t="s">
        <v>38</v>
      </c>
      <c r="AX775" s="12" t="s">
        <v>78</v>
      </c>
      <c r="AY775" s="151" t="s">
        <v>165</v>
      </c>
    </row>
    <row r="776" spans="2:51" s="13" customFormat="1" ht="10.199999999999999">
      <c r="B776" s="156"/>
      <c r="D776" s="150" t="s">
        <v>177</v>
      </c>
      <c r="E776" s="157" t="s">
        <v>31</v>
      </c>
      <c r="F776" s="158" t="s">
        <v>747</v>
      </c>
      <c r="H776" s="159">
        <v>17.600000000000001</v>
      </c>
      <c r="I776" s="160"/>
      <c r="L776" s="156"/>
      <c r="M776" s="161"/>
      <c r="T776" s="162"/>
      <c r="AT776" s="157" t="s">
        <v>177</v>
      </c>
      <c r="AU776" s="157" t="s">
        <v>87</v>
      </c>
      <c r="AV776" s="13" t="s">
        <v>87</v>
      </c>
      <c r="AW776" s="13" t="s">
        <v>38</v>
      </c>
      <c r="AX776" s="13" t="s">
        <v>78</v>
      </c>
      <c r="AY776" s="157" t="s">
        <v>165</v>
      </c>
    </row>
    <row r="777" spans="2:51" s="12" customFormat="1" ht="10.199999999999999">
      <c r="B777" s="149"/>
      <c r="D777" s="150" t="s">
        <v>177</v>
      </c>
      <c r="E777" s="151" t="s">
        <v>31</v>
      </c>
      <c r="F777" s="152" t="s">
        <v>748</v>
      </c>
      <c r="H777" s="151" t="s">
        <v>31</v>
      </c>
      <c r="I777" s="153"/>
      <c r="L777" s="149"/>
      <c r="M777" s="154"/>
      <c r="T777" s="155"/>
      <c r="AT777" s="151" t="s">
        <v>177</v>
      </c>
      <c r="AU777" s="151" t="s">
        <v>87</v>
      </c>
      <c r="AV777" s="12" t="s">
        <v>39</v>
      </c>
      <c r="AW777" s="12" t="s">
        <v>38</v>
      </c>
      <c r="AX777" s="12" t="s">
        <v>78</v>
      </c>
      <c r="AY777" s="151" t="s">
        <v>165</v>
      </c>
    </row>
    <row r="778" spans="2:51" s="13" customFormat="1" ht="10.199999999999999">
      <c r="B778" s="156"/>
      <c r="D778" s="150" t="s">
        <v>177</v>
      </c>
      <c r="E778" s="157" t="s">
        <v>31</v>
      </c>
      <c r="F778" s="158" t="s">
        <v>749</v>
      </c>
      <c r="H778" s="159">
        <v>30.2</v>
      </c>
      <c r="I778" s="160"/>
      <c r="L778" s="156"/>
      <c r="M778" s="161"/>
      <c r="T778" s="162"/>
      <c r="AT778" s="157" t="s">
        <v>177</v>
      </c>
      <c r="AU778" s="157" t="s">
        <v>87</v>
      </c>
      <c r="AV778" s="13" t="s">
        <v>87</v>
      </c>
      <c r="AW778" s="13" t="s">
        <v>38</v>
      </c>
      <c r="AX778" s="13" t="s">
        <v>78</v>
      </c>
      <c r="AY778" s="157" t="s">
        <v>165</v>
      </c>
    </row>
    <row r="779" spans="2:51" s="15" customFormat="1" ht="10.199999999999999">
      <c r="B779" s="170"/>
      <c r="D779" s="150" t="s">
        <v>177</v>
      </c>
      <c r="E779" s="171" t="s">
        <v>105</v>
      </c>
      <c r="F779" s="172" t="s">
        <v>246</v>
      </c>
      <c r="H779" s="173">
        <v>365.57</v>
      </c>
      <c r="I779" s="174"/>
      <c r="L779" s="170"/>
      <c r="M779" s="175"/>
      <c r="T779" s="176"/>
      <c r="AT779" s="171" t="s">
        <v>177</v>
      </c>
      <c r="AU779" s="171" t="s">
        <v>87</v>
      </c>
      <c r="AV779" s="15" t="s">
        <v>166</v>
      </c>
      <c r="AW779" s="15" t="s">
        <v>38</v>
      </c>
      <c r="AX779" s="15" t="s">
        <v>78</v>
      </c>
      <c r="AY779" s="171" t="s">
        <v>165</v>
      </c>
    </row>
    <row r="780" spans="2:51" s="12" customFormat="1" ht="10.199999999999999">
      <c r="B780" s="149"/>
      <c r="D780" s="150" t="s">
        <v>177</v>
      </c>
      <c r="E780" s="151" t="s">
        <v>31</v>
      </c>
      <c r="F780" s="152" t="s">
        <v>750</v>
      </c>
      <c r="H780" s="151" t="s">
        <v>31</v>
      </c>
      <c r="I780" s="153"/>
      <c r="L780" s="149"/>
      <c r="M780" s="154"/>
      <c r="T780" s="155"/>
      <c r="AT780" s="151" t="s">
        <v>177</v>
      </c>
      <c r="AU780" s="151" t="s">
        <v>87</v>
      </c>
      <c r="AV780" s="12" t="s">
        <v>39</v>
      </c>
      <c r="AW780" s="12" t="s">
        <v>38</v>
      </c>
      <c r="AX780" s="12" t="s">
        <v>78</v>
      </c>
      <c r="AY780" s="151" t="s">
        <v>165</v>
      </c>
    </row>
    <row r="781" spans="2:51" s="13" customFormat="1" ht="10.199999999999999">
      <c r="B781" s="156"/>
      <c r="D781" s="150" t="s">
        <v>177</v>
      </c>
      <c r="E781" s="157" t="s">
        <v>31</v>
      </c>
      <c r="F781" s="158" t="s">
        <v>751</v>
      </c>
      <c r="H781" s="159">
        <v>16.7</v>
      </c>
      <c r="I781" s="160"/>
      <c r="L781" s="156"/>
      <c r="M781" s="161"/>
      <c r="T781" s="162"/>
      <c r="AT781" s="157" t="s">
        <v>177</v>
      </c>
      <c r="AU781" s="157" t="s">
        <v>87</v>
      </c>
      <c r="AV781" s="13" t="s">
        <v>87</v>
      </c>
      <c r="AW781" s="13" t="s">
        <v>38</v>
      </c>
      <c r="AX781" s="13" t="s">
        <v>78</v>
      </c>
      <c r="AY781" s="157" t="s">
        <v>165</v>
      </c>
    </row>
    <row r="782" spans="2:51" s="15" customFormat="1" ht="10.199999999999999">
      <c r="B782" s="170"/>
      <c r="D782" s="150" t="s">
        <v>177</v>
      </c>
      <c r="E782" s="171" t="s">
        <v>109</v>
      </c>
      <c r="F782" s="172" t="s">
        <v>246</v>
      </c>
      <c r="H782" s="173">
        <v>16.7</v>
      </c>
      <c r="I782" s="174"/>
      <c r="L782" s="170"/>
      <c r="M782" s="175"/>
      <c r="T782" s="176"/>
      <c r="AT782" s="171" t="s">
        <v>177</v>
      </c>
      <c r="AU782" s="171" t="s">
        <v>87</v>
      </c>
      <c r="AV782" s="15" t="s">
        <v>166</v>
      </c>
      <c r="AW782" s="15" t="s">
        <v>38</v>
      </c>
      <c r="AX782" s="15" t="s">
        <v>78</v>
      </c>
      <c r="AY782" s="171" t="s">
        <v>165</v>
      </c>
    </row>
    <row r="783" spans="2:51" s="12" customFormat="1" ht="10.199999999999999">
      <c r="B783" s="149"/>
      <c r="D783" s="150" t="s">
        <v>177</v>
      </c>
      <c r="E783" s="151" t="s">
        <v>31</v>
      </c>
      <c r="F783" s="152" t="s">
        <v>752</v>
      </c>
      <c r="H783" s="151" t="s">
        <v>31</v>
      </c>
      <c r="I783" s="153"/>
      <c r="L783" s="149"/>
      <c r="M783" s="154"/>
      <c r="T783" s="155"/>
      <c r="AT783" s="151" t="s">
        <v>177</v>
      </c>
      <c r="AU783" s="151" t="s">
        <v>87</v>
      </c>
      <c r="AV783" s="12" t="s">
        <v>39</v>
      </c>
      <c r="AW783" s="12" t="s">
        <v>38</v>
      </c>
      <c r="AX783" s="12" t="s">
        <v>78</v>
      </c>
      <c r="AY783" s="151" t="s">
        <v>165</v>
      </c>
    </row>
    <row r="784" spans="2:51" s="13" customFormat="1" ht="20.399999999999999">
      <c r="B784" s="156"/>
      <c r="D784" s="150" t="s">
        <v>177</v>
      </c>
      <c r="E784" s="157" t="s">
        <v>31</v>
      </c>
      <c r="F784" s="158" t="s">
        <v>753</v>
      </c>
      <c r="H784" s="159">
        <v>95.09</v>
      </c>
      <c r="I784" s="160"/>
      <c r="L784" s="156"/>
      <c r="M784" s="161"/>
      <c r="T784" s="162"/>
      <c r="AT784" s="157" t="s">
        <v>177</v>
      </c>
      <c r="AU784" s="157" t="s">
        <v>87</v>
      </c>
      <c r="AV784" s="13" t="s">
        <v>87</v>
      </c>
      <c r="AW784" s="13" t="s">
        <v>38</v>
      </c>
      <c r="AX784" s="13" t="s">
        <v>78</v>
      </c>
      <c r="AY784" s="157" t="s">
        <v>165</v>
      </c>
    </row>
    <row r="785" spans="2:65" s="15" customFormat="1" ht="10.199999999999999">
      <c r="B785" s="170"/>
      <c r="D785" s="150" t="s">
        <v>177</v>
      </c>
      <c r="E785" s="171" t="s">
        <v>112</v>
      </c>
      <c r="F785" s="172" t="s">
        <v>246</v>
      </c>
      <c r="H785" s="173">
        <v>95.09</v>
      </c>
      <c r="I785" s="174"/>
      <c r="L785" s="170"/>
      <c r="M785" s="175"/>
      <c r="T785" s="176"/>
      <c r="AT785" s="171" t="s">
        <v>177</v>
      </c>
      <c r="AU785" s="171" t="s">
        <v>87</v>
      </c>
      <c r="AV785" s="15" t="s">
        <v>166</v>
      </c>
      <c r="AW785" s="15" t="s">
        <v>38</v>
      </c>
      <c r="AX785" s="15" t="s">
        <v>78</v>
      </c>
      <c r="AY785" s="171" t="s">
        <v>165</v>
      </c>
    </row>
    <row r="786" spans="2:65" s="12" customFormat="1" ht="10.199999999999999">
      <c r="B786" s="149"/>
      <c r="D786" s="150" t="s">
        <v>177</v>
      </c>
      <c r="E786" s="151" t="s">
        <v>31</v>
      </c>
      <c r="F786" s="152" t="s">
        <v>754</v>
      </c>
      <c r="H786" s="151" t="s">
        <v>31</v>
      </c>
      <c r="I786" s="153"/>
      <c r="L786" s="149"/>
      <c r="M786" s="154"/>
      <c r="T786" s="155"/>
      <c r="AT786" s="151" t="s">
        <v>177</v>
      </c>
      <c r="AU786" s="151" t="s">
        <v>87</v>
      </c>
      <c r="AV786" s="12" t="s">
        <v>39</v>
      </c>
      <c r="AW786" s="12" t="s">
        <v>38</v>
      </c>
      <c r="AX786" s="12" t="s">
        <v>78</v>
      </c>
      <c r="AY786" s="151" t="s">
        <v>165</v>
      </c>
    </row>
    <row r="787" spans="2:65" s="13" customFormat="1" ht="10.199999999999999">
      <c r="B787" s="156"/>
      <c r="D787" s="150" t="s">
        <v>177</v>
      </c>
      <c r="E787" s="157" t="s">
        <v>31</v>
      </c>
      <c r="F787" s="158" t="s">
        <v>117</v>
      </c>
      <c r="H787" s="159">
        <v>75.400000000000006</v>
      </c>
      <c r="I787" s="160"/>
      <c r="L787" s="156"/>
      <c r="M787" s="161"/>
      <c r="T787" s="162"/>
      <c r="AT787" s="157" t="s">
        <v>177</v>
      </c>
      <c r="AU787" s="157" t="s">
        <v>87</v>
      </c>
      <c r="AV787" s="13" t="s">
        <v>87</v>
      </c>
      <c r="AW787" s="13" t="s">
        <v>38</v>
      </c>
      <c r="AX787" s="13" t="s">
        <v>78</v>
      </c>
      <c r="AY787" s="157" t="s">
        <v>165</v>
      </c>
    </row>
    <row r="788" spans="2:65" s="15" customFormat="1" ht="10.199999999999999">
      <c r="B788" s="170"/>
      <c r="D788" s="150" t="s">
        <v>177</v>
      </c>
      <c r="E788" s="171" t="s">
        <v>115</v>
      </c>
      <c r="F788" s="172" t="s">
        <v>246</v>
      </c>
      <c r="H788" s="173">
        <v>75.400000000000006</v>
      </c>
      <c r="I788" s="174"/>
      <c r="L788" s="170"/>
      <c r="M788" s="175"/>
      <c r="T788" s="176"/>
      <c r="AT788" s="171" t="s">
        <v>177</v>
      </c>
      <c r="AU788" s="171" t="s">
        <v>87</v>
      </c>
      <c r="AV788" s="15" t="s">
        <v>166</v>
      </c>
      <c r="AW788" s="15" t="s">
        <v>38</v>
      </c>
      <c r="AX788" s="15" t="s">
        <v>78</v>
      </c>
      <c r="AY788" s="171" t="s">
        <v>165</v>
      </c>
    </row>
    <row r="789" spans="2:65" s="14" customFormat="1" ht="10.199999999999999">
      <c r="B789" s="163"/>
      <c r="D789" s="150" t="s">
        <v>177</v>
      </c>
      <c r="E789" s="164" t="s">
        <v>31</v>
      </c>
      <c r="F789" s="165" t="s">
        <v>180</v>
      </c>
      <c r="H789" s="166">
        <v>1035.04</v>
      </c>
      <c r="I789" s="167"/>
      <c r="L789" s="163"/>
      <c r="M789" s="168"/>
      <c r="T789" s="169"/>
      <c r="AT789" s="164" t="s">
        <v>177</v>
      </c>
      <c r="AU789" s="164" t="s">
        <v>87</v>
      </c>
      <c r="AV789" s="14" t="s">
        <v>173</v>
      </c>
      <c r="AW789" s="14" t="s">
        <v>38</v>
      </c>
      <c r="AX789" s="14" t="s">
        <v>39</v>
      </c>
      <c r="AY789" s="164" t="s">
        <v>165</v>
      </c>
    </row>
    <row r="790" spans="2:65" s="1" customFormat="1" ht="24.15" customHeight="1">
      <c r="B790" s="35"/>
      <c r="C790" s="177" t="s">
        <v>755</v>
      </c>
      <c r="D790" s="177" t="s">
        <v>409</v>
      </c>
      <c r="E790" s="178" t="s">
        <v>756</v>
      </c>
      <c r="F790" s="179" t="s">
        <v>757</v>
      </c>
      <c r="G790" s="180" t="s">
        <v>103</v>
      </c>
      <c r="H790" s="181">
        <v>506.39400000000001</v>
      </c>
      <c r="I790" s="182"/>
      <c r="J790" s="183">
        <f>ROUND(I790*H790,2)</f>
        <v>0</v>
      </c>
      <c r="K790" s="179" t="s">
        <v>172</v>
      </c>
      <c r="L790" s="184"/>
      <c r="M790" s="185" t="s">
        <v>31</v>
      </c>
      <c r="N790" s="186" t="s">
        <v>49</v>
      </c>
      <c r="P790" s="141">
        <f>O790*H790</f>
        <v>0</v>
      </c>
      <c r="Q790" s="141">
        <v>1.2E-4</v>
      </c>
      <c r="R790" s="141">
        <f>Q790*H790</f>
        <v>6.076728E-2</v>
      </c>
      <c r="S790" s="141">
        <v>0</v>
      </c>
      <c r="T790" s="142">
        <f>S790*H790</f>
        <v>0</v>
      </c>
      <c r="AR790" s="143" t="s">
        <v>221</v>
      </c>
      <c r="AT790" s="143" t="s">
        <v>409</v>
      </c>
      <c r="AU790" s="143" t="s">
        <v>87</v>
      </c>
      <c r="AY790" s="19" t="s">
        <v>165</v>
      </c>
      <c r="BE790" s="144">
        <f>IF(N790="základní",J790,0)</f>
        <v>0</v>
      </c>
      <c r="BF790" s="144">
        <f>IF(N790="snížená",J790,0)</f>
        <v>0</v>
      </c>
      <c r="BG790" s="144">
        <f>IF(N790="zákl. přenesená",J790,0)</f>
        <v>0</v>
      </c>
      <c r="BH790" s="144">
        <f>IF(N790="sníž. přenesená",J790,0)</f>
        <v>0</v>
      </c>
      <c r="BI790" s="144">
        <f>IF(N790="nulová",J790,0)</f>
        <v>0</v>
      </c>
      <c r="BJ790" s="19" t="s">
        <v>39</v>
      </c>
      <c r="BK790" s="144">
        <f>ROUND(I790*H790,2)</f>
        <v>0</v>
      </c>
      <c r="BL790" s="19" t="s">
        <v>173</v>
      </c>
      <c r="BM790" s="143" t="s">
        <v>758</v>
      </c>
    </row>
    <row r="791" spans="2:65" s="13" customFormat="1" ht="10.199999999999999">
      <c r="B791" s="156"/>
      <c r="D791" s="150" t="s">
        <v>177</v>
      </c>
      <c r="E791" s="157" t="s">
        <v>31</v>
      </c>
      <c r="F791" s="158" t="s">
        <v>759</v>
      </c>
      <c r="H791" s="159">
        <v>506.39400000000001</v>
      </c>
      <c r="I791" s="160"/>
      <c r="L791" s="156"/>
      <c r="M791" s="161"/>
      <c r="T791" s="162"/>
      <c r="AT791" s="157" t="s">
        <v>177</v>
      </c>
      <c r="AU791" s="157" t="s">
        <v>87</v>
      </c>
      <c r="AV791" s="13" t="s">
        <v>87</v>
      </c>
      <c r="AW791" s="13" t="s">
        <v>38</v>
      </c>
      <c r="AX791" s="13" t="s">
        <v>39</v>
      </c>
      <c r="AY791" s="157" t="s">
        <v>165</v>
      </c>
    </row>
    <row r="792" spans="2:65" s="1" customFormat="1" ht="24.15" customHeight="1">
      <c r="B792" s="35"/>
      <c r="C792" s="177" t="s">
        <v>760</v>
      </c>
      <c r="D792" s="177" t="s">
        <v>409</v>
      </c>
      <c r="E792" s="178" t="s">
        <v>761</v>
      </c>
      <c r="F792" s="179" t="s">
        <v>762</v>
      </c>
      <c r="G792" s="180" t="s">
        <v>103</v>
      </c>
      <c r="H792" s="181">
        <v>79.17</v>
      </c>
      <c r="I792" s="182"/>
      <c r="J792" s="183">
        <f>ROUND(I792*H792,2)</f>
        <v>0</v>
      </c>
      <c r="K792" s="179" t="s">
        <v>172</v>
      </c>
      <c r="L792" s="184"/>
      <c r="M792" s="185" t="s">
        <v>31</v>
      </c>
      <c r="N792" s="186" t="s">
        <v>49</v>
      </c>
      <c r="P792" s="141">
        <f>O792*H792</f>
        <v>0</v>
      </c>
      <c r="Q792" s="141">
        <v>2.0000000000000001E-4</v>
      </c>
      <c r="R792" s="141">
        <f>Q792*H792</f>
        <v>1.5834000000000001E-2</v>
      </c>
      <c r="S792" s="141">
        <v>0</v>
      </c>
      <c r="T792" s="142">
        <f>S792*H792</f>
        <v>0</v>
      </c>
      <c r="AR792" s="143" t="s">
        <v>221</v>
      </c>
      <c r="AT792" s="143" t="s">
        <v>409</v>
      </c>
      <c r="AU792" s="143" t="s">
        <v>87</v>
      </c>
      <c r="AY792" s="19" t="s">
        <v>165</v>
      </c>
      <c r="BE792" s="144">
        <f>IF(N792="základní",J792,0)</f>
        <v>0</v>
      </c>
      <c r="BF792" s="144">
        <f>IF(N792="snížená",J792,0)</f>
        <v>0</v>
      </c>
      <c r="BG792" s="144">
        <f>IF(N792="zákl. přenesená",J792,0)</f>
        <v>0</v>
      </c>
      <c r="BH792" s="144">
        <f>IF(N792="sníž. přenesená",J792,0)</f>
        <v>0</v>
      </c>
      <c r="BI792" s="144">
        <f>IF(N792="nulová",J792,0)</f>
        <v>0</v>
      </c>
      <c r="BJ792" s="19" t="s">
        <v>39</v>
      </c>
      <c r="BK792" s="144">
        <f>ROUND(I792*H792,2)</f>
        <v>0</v>
      </c>
      <c r="BL792" s="19" t="s">
        <v>173</v>
      </c>
      <c r="BM792" s="143" t="s">
        <v>763</v>
      </c>
    </row>
    <row r="793" spans="2:65" s="13" customFormat="1" ht="10.199999999999999">
      <c r="B793" s="156"/>
      <c r="D793" s="150" t="s">
        <v>177</v>
      </c>
      <c r="E793" s="157" t="s">
        <v>31</v>
      </c>
      <c r="F793" s="158" t="s">
        <v>764</v>
      </c>
      <c r="H793" s="159">
        <v>79.17</v>
      </c>
      <c r="I793" s="160"/>
      <c r="L793" s="156"/>
      <c r="M793" s="161"/>
      <c r="T793" s="162"/>
      <c r="AT793" s="157" t="s">
        <v>177</v>
      </c>
      <c r="AU793" s="157" t="s">
        <v>87</v>
      </c>
      <c r="AV793" s="13" t="s">
        <v>87</v>
      </c>
      <c r="AW793" s="13" t="s">
        <v>38</v>
      </c>
      <c r="AX793" s="13" t="s">
        <v>39</v>
      </c>
      <c r="AY793" s="157" t="s">
        <v>165</v>
      </c>
    </row>
    <row r="794" spans="2:65" s="1" customFormat="1" ht="24.15" customHeight="1">
      <c r="B794" s="35"/>
      <c r="C794" s="177" t="s">
        <v>765</v>
      </c>
      <c r="D794" s="177" t="s">
        <v>409</v>
      </c>
      <c r="E794" s="178" t="s">
        <v>766</v>
      </c>
      <c r="F794" s="179" t="s">
        <v>767</v>
      </c>
      <c r="G794" s="180" t="s">
        <v>103</v>
      </c>
      <c r="H794" s="181">
        <v>17.535</v>
      </c>
      <c r="I794" s="182"/>
      <c r="J794" s="183">
        <f>ROUND(I794*H794,2)</f>
        <v>0</v>
      </c>
      <c r="K794" s="179" t="s">
        <v>172</v>
      </c>
      <c r="L794" s="184"/>
      <c r="M794" s="185" t="s">
        <v>31</v>
      </c>
      <c r="N794" s="186" t="s">
        <v>49</v>
      </c>
      <c r="P794" s="141">
        <f>O794*H794</f>
        <v>0</v>
      </c>
      <c r="Q794" s="141">
        <v>5.0000000000000001E-4</v>
      </c>
      <c r="R794" s="141">
        <f>Q794*H794</f>
        <v>8.767500000000001E-3</v>
      </c>
      <c r="S794" s="141">
        <v>0</v>
      </c>
      <c r="T794" s="142">
        <f>S794*H794</f>
        <v>0</v>
      </c>
      <c r="AR794" s="143" t="s">
        <v>221</v>
      </c>
      <c r="AT794" s="143" t="s">
        <v>409</v>
      </c>
      <c r="AU794" s="143" t="s">
        <v>87</v>
      </c>
      <c r="AY794" s="19" t="s">
        <v>165</v>
      </c>
      <c r="BE794" s="144">
        <f>IF(N794="základní",J794,0)</f>
        <v>0</v>
      </c>
      <c r="BF794" s="144">
        <f>IF(N794="snížená",J794,0)</f>
        <v>0</v>
      </c>
      <c r="BG794" s="144">
        <f>IF(N794="zákl. přenesená",J794,0)</f>
        <v>0</v>
      </c>
      <c r="BH794" s="144">
        <f>IF(N794="sníž. přenesená",J794,0)</f>
        <v>0</v>
      </c>
      <c r="BI794" s="144">
        <f>IF(N794="nulová",J794,0)</f>
        <v>0</v>
      </c>
      <c r="BJ794" s="19" t="s">
        <v>39</v>
      </c>
      <c r="BK794" s="144">
        <f>ROUND(I794*H794,2)</f>
        <v>0</v>
      </c>
      <c r="BL794" s="19" t="s">
        <v>173</v>
      </c>
      <c r="BM794" s="143" t="s">
        <v>768</v>
      </c>
    </row>
    <row r="795" spans="2:65" s="13" customFormat="1" ht="10.199999999999999">
      <c r="B795" s="156"/>
      <c r="D795" s="150" t="s">
        <v>177</v>
      </c>
      <c r="E795" s="157" t="s">
        <v>31</v>
      </c>
      <c r="F795" s="158" t="s">
        <v>769</v>
      </c>
      <c r="H795" s="159">
        <v>17.535</v>
      </c>
      <c r="I795" s="160"/>
      <c r="L795" s="156"/>
      <c r="M795" s="161"/>
      <c r="T795" s="162"/>
      <c r="AT795" s="157" t="s">
        <v>177</v>
      </c>
      <c r="AU795" s="157" t="s">
        <v>87</v>
      </c>
      <c r="AV795" s="13" t="s">
        <v>87</v>
      </c>
      <c r="AW795" s="13" t="s">
        <v>38</v>
      </c>
      <c r="AX795" s="13" t="s">
        <v>39</v>
      </c>
      <c r="AY795" s="157" t="s">
        <v>165</v>
      </c>
    </row>
    <row r="796" spans="2:65" s="1" customFormat="1" ht="24.15" customHeight="1">
      <c r="B796" s="35"/>
      <c r="C796" s="177" t="s">
        <v>770</v>
      </c>
      <c r="D796" s="177" t="s">
        <v>409</v>
      </c>
      <c r="E796" s="178" t="s">
        <v>771</v>
      </c>
      <c r="F796" s="179" t="s">
        <v>772</v>
      </c>
      <c r="G796" s="180" t="s">
        <v>103</v>
      </c>
      <c r="H796" s="181">
        <v>99.844999999999999</v>
      </c>
      <c r="I796" s="182"/>
      <c r="J796" s="183">
        <f>ROUND(I796*H796,2)</f>
        <v>0</v>
      </c>
      <c r="K796" s="179" t="s">
        <v>172</v>
      </c>
      <c r="L796" s="184"/>
      <c r="M796" s="185" t="s">
        <v>31</v>
      </c>
      <c r="N796" s="186" t="s">
        <v>49</v>
      </c>
      <c r="P796" s="141">
        <f>O796*H796</f>
        <v>0</v>
      </c>
      <c r="Q796" s="141">
        <v>2.0000000000000001E-4</v>
      </c>
      <c r="R796" s="141">
        <f>Q796*H796</f>
        <v>1.9969000000000001E-2</v>
      </c>
      <c r="S796" s="141">
        <v>0</v>
      </c>
      <c r="T796" s="142">
        <f>S796*H796</f>
        <v>0</v>
      </c>
      <c r="AR796" s="143" t="s">
        <v>221</v>
      </c>
      <c r="AT796" s="143" t="s">
        <v>409</v>
      </c>
      <c r="AU796" s="143" t="s">
        <v>87</v>
      </c>
      <c r="AY796" s="19" t="s">
        <v>165</v>
      </c>
      <c r="BE796" s="144">
        <f>IF(N796="základní",J796,0)</f>
        <v>0</v>
      </c>
      <c r="BF796" s="144">
        <f>IF(N796="snížená",J796,0)</f>
        <v>0</v>
      </c>
      <c r="BG796" s="144">
        <f>IF(N796="zákl. přenesená",J796,0)</f>
        <v>0</v>
      </c>
      <c r="BH796" s="144">
        <f>IF(N796="sníž. přenesená",J796,0)</f>
        <v>0</v>
      </c>
      <c r="BI796" s="144">
        <f>IF(N796="nulová",J796,0)</f>
        <v>0</v>
      </c>
      <c r="BJ796" s="19" t="s">
        <v>39</v>
      </c>
      <c r="BK796" s="144">
        <f>ROUND(I796*H796,2)</f>
        <v>0</v>
      </c>
      <c r="BL796" s="19" t="s">
        <v>173</v>
      </c>
      <c r="BM796" s="143" t="s">
        <v>773</v>
      </c>
    </row>
    <row r="797" spans="2:65" s="13" customFormat="1" ht="10.199999999999999">
      <c r="B797" s="156"/>
      <c r="D797" s="150" t="s">
        <v>177</v>
      </c>
      <c r="E797" s="157" t="s">
        <v>31</v>
      </c>
      <c r="F797" s="158" t="s">
        <v>774</v>
      </c>
      <c r="H797" s="159">
        <v>99.844999999999999</v>
      </c>
      <c r="I797" s="160"/>
      <c r="L797" s="156"/>
      <c r="M797" s="161"/>
      <c r="T797" s="162"/>
      <c r="AT797" s="157" t="s">
        <v>177</v>
      </c>
      <c r="AU797" s="157" t="s">
        <v>87</v>
      </c>
      <c r="AV797" s="13" t="s">
        <v>87</v>
      </c>
      <c r="AW797" s="13" t="s">
        <v>38</v>
      </c>
      <c r="AX797" s="13" t="s">
        <v>39</v>
      </c>
      <c r="AY797" s="157" t="s">
        <v>165</v>
      </c>
    </row>
    <row r="798" spans="2:65" s="1" customFormat="1" ht="24.15" customHeight="1">
      <c r="B798" s="35"/>
      <c r="C798" s="177" t="s">
        <v>775</v>
      </c>
      <c r="D798" s="177" t="s">
        <v>409</v>
      </c>
      <c r="E798" s="178" t="s">
        <v>776</v>
      </c>
      <c r="F798" s="179" t="s">
        <v>777</v>
      </c>
      <c r="G798" s="180" t="s">
        <v>103</v>
      </c>
      <c r="H798" s="181">
        <v>383.84899999999999</v>
      </c>
      <c r="I798" s="182"/>
      <c r="J798" s="183">
        <f>ROUND(I798*H798,2)</f>
        <v>0</v>
      </c>
      <c r="K798" s="179" t="s">
        <v>172</v>
      </c>
      <c r="L798" s="184"/>
      <c r="M798" s="185" t="s">
        <v>31</v>
      </c>
      <c r="N798" s="186" t="s">
        <v>49</v>
      </c>
      <c r="P798" s="141">
        <f>O798*H798</f>
        <v>0</v>
      </c>
      <c r="Q798" s="141">
        <v>2.9999999999999997E-4</v>
      </c>
      <c r="R798" s="141">
        <f>Q798*H798</f>
        <v>0.11515469999999998</v>
      </c>
      <c r="S798" s="141">
        <v>0</v>
      </c>
      <c r="T798" s="142">
        <f>S798*H798</f>
        <v>0</v>
      </c>
      <c r="AR798" s="143" t="s">
        <v>221</v>
      </c>
      <c r="AT798" s="143" t="s">
        <v>409</v>
      </c>
      <c r="AU798" s="143" t="s">
        <v>87</v>
      </c>
      <c r="AY798" s="19" t="s">
        <v>165</v>
      </c>
      <c r="BE798" s="144">
        <f>IF(N798="základní",J798,0)</f>
        <v>0</v>
      </c>
      <c r="BF798" s="144">
        <f>IF(N798="snížená",J798,0)</f>
        <v>0</v>
      </c>
      <c r="BG798" s="144">
        <f>IF(N798="zákl. přenesená",J798,0)</f>
        <v>0</v>
      </c>
      <c r="BH798" s="144">
        <f>IF(N798="sníž. přenesená",J798,0)</f>
        <v>0</v>
      </c>
      <c r="BI798" s="144">
        <f>IF(N798="nulová",J798,0)</f>
        <v>0</v>
      </c>
      <c r="BJ798" s="19" t="s">
        <v>39</v>
      </c>
      <c r="BK798" s="144">
        <f>ROUND(I798*H798,2)</f>
        <v>0</v>
      </c>
      <c r="BL798" s="19" t="s">
        <v>173</v>
      </c>
      <c r="BM798" s="143" t="s">
        <v>778</v>
      </c>
    </row>
    <row r="799" spans="2:65" s="13" customFormat="1" ht="10.199999999999999">
      <c r="B799" s="156"/>
      <c r="D799" s="150" t="s">
        <v>177</v>
      </c>
      <c r="E799" s="157" t="s">
        <v>31</v>
      </c>
      <c r="F799" s="158" t="s">
        <v>779</v>
      </c>
      <c r="H799" s="159">
        <v>383.84899999999999</v>
      </c>
      <c r="I799" s="160"/>
      <c r="L799" s="156"/>
      <c r="M799" s="161"/>
      <c r="T799" s="162"/>
      <c r="AT799" s="157" t="s">
        <v>177</v>
      </c>
      <c r="AU799" s="157" t="s">
        <v>87</v>
      </c>
      <c r="AV799" s="13" t="s">
        <v>87</v>
      </c>
      <c r="AW799" s="13" t="s">
        <v>38</v>
      </c>
      <c r="AX799" s="13" t="s">
        <v>39</v>
      </c>
      <c r="AY799" s="157" t="s">
        <v>165</v>
      </c>
    </row>
    <row r="800" spans="2:65" s="1" customFormat="1" ht="24.15" customHeight="1">
      <c r="B800" s="35"/>
      <c r="C800" s="132" t="s">
        <v>780</v>
      </c>
      <c r="D800" s="132" t="s">
        <v>168</v>
      </c>
      <c r="E800" s="133" t="s">
        <v>781</v>
      </c>
      <c r="F800" s="134" t="s">
        <v>782</v>
      </c>
      <c r="G800" s="135" t="s">
        <v>183</v>
      </c>
      <c r="H800" s="136">
        <v>65.989999999999995</v>
      </c>
      <c r="I800" s="137"/>
      <c r="J800" s="138">
        <f>ROUND(I800*H800,2)</f>
        <v>0</v>
      </c>
      <c r="K800" s="134" t="s">
        <v>31</v>
      </c>
      <c r="L800" s="35"/>
      <c r="M800" s="139" t="s">
        <v>31</v>
      </c>
      <c r="N800" s="140" t="s">
        <v>49</v>
      </c>
      <c r="P800" s="141">
        <f>O800*H800</f>
        <v>0</v>
      </c>
      <c r="Q800" s="141">
        <v>5.4799999999999996E-3</v>
      </c>
      <c r="R800" s="141">
        <f>Q800*H800</f>
        <v>0.36162519999999992</v>
      </c>
      <c r="S800" s="141">
        <v>0</v>
      </c>
      <c r="T800" s="142">
        <f>S800*H800</f>
        <v>0</v>
      </c>
      <c r="AR800" s="143" t="s">
        <v>173</v>
      </c>
      <c r="AT800" s="143" t="s">
        <v>168</v>
      </c>
      <c r="AU800" s="143" t="s">
        <v>87</v>
      </c>
      <c r="AY800" s="19" t="s">
        <v>165</v>
      </c>
      <c r="BE800" s="144">
        <f>IF(N800="základní",J800,0)</f>
        <v>0</v>
      </c>
      <c r="BF800" s="144">
        <f>IF(N800="snížená",J800,0)</f>
        <v>0</v>
      </c>
      <c r="BG800" s="144">
        <f>IF(N800="zákl. přenesená",J800,0)</f>
        <v>0</v>
      </c>
      <c r="BH800" s="144">
        <f>IF(N800="sníž. přenesená",J800,0)</f>
        <v>0</v>
      </c>
      <c r="BI800" s="144">
        <f>IF(N800="nulová",J800,0)</f>
        <v>0</v>
      </c>
      <c r="BJ800" s="19" t="s">
        <v>39</v>
      </c>
      <c r="BK800" s="144">
        <f>ROUND(I800*H800,2)</f>
        <v>0</v>
      </c>
      <c r="BL800" s="19" t="s">
        <v>173</v>
      </c>
      <c r="BM800" s="143" t="s">
        <v>783</v>
      </c>
    </row>
    <row r="801" spans="2:65" s="1" customFormat="1" ht="28.8">
      <c r="B801" s="35"/>
      <c r="D801" s="150" t="s">
        <v>443</v>
      </c>
      <c r="F801" s="187" t="s">
        <v>784</v>
      </c>
      <c r="I801" s="147"/>
      <c r="L801" s="35"/>
      <c r="M801" s="148"/>
      <c r="T801" s="56"/>
      <c r="AT801" s="19" t="s">
        <v>443</v>
      </c>
      <c r="AU801" s="19" t="s">
        <v>87</v>
      </c>
    </row>
    <row r="802" spans="2:65" s="12" customFormat="1" ht="10.199999999999999">
      <c r="B802" s="149"/>
      <c r="D802" s="150" t="s">
        <v>177</v>
      </c>
      <c r="E802" s="151" t="s">
        <v>31</v>
      </c>
      <c r="F802" s="152" t="s">
        <v>785</v>
      </c>
      <c r="H802" s="151" t="s">
        <v>31</v>
      </c>
      <c r="I802" s="153"/>
      <c r="L802" s="149"/>
      <c r="M802" s="154"/>
      <c r="T802" s="155"/>
      <c r="AT802" s="151" t="s">
        <v>177</v>
      </c>
      <c r="AU802" s="151" t="s">
        <v>87</v>
      </c>
      <c r="AV802" s="12" t="s">
        <v>39</v>
      </c>
      <c r="AW802" s="12" t="s">
        <v>38</v>
      </c>
      <c r="AX802" s="12" t="s">
        <v>78</v>
      </c>
      <c r="AY802" s="151" t="s">
        <v>165</v>
      </c>
    </row>
    <row r="803" spans="2:65" s="12" customFormat="1" ht="20.399999999999999">
      <c r="B803" s="149"/>
      <c r="D803" s="150" t="s">
        <v>177</v>
      </c>
      <c r="E803" s="151" t="s">
        <v>31</v>
      </c>
      <c r="F803" s="152" t="s">
        <v>786</v>
      </c>
      <c r="H803" s="151" t="s">
        <v>31</v>
      </c>
      <c r="I803" s="153"/>
      <c r="L803" s="149"/>
      <c r="M803" s="154"/>
      <c r="T803" s="155"/>
      <c r="AT803" s="151" t="s">
        <v>177</v>
      </c>
      <c r="AU803" s="151" t="s">
        <v>87</v>
      </c>
      <c r="AV803" s="12" t="s">
        <v>39</v>
      </c>
      <c r="AW803" s="12" t="s">
        <v>38</v>
      </c>
      <c r="AX803" s="12" t="s">
        <v>78</v>
      </c>
      <c r="AY803" s="151" t="s">
        <v>165</v>
      </c>
    </row>
    <row r="804" spans="2:65" s="13" customFormat="1" ht="10.199999999999999">
      <c r="B804" s="156"/>
      <c r="D804" s="150" t="s">
        <v>177</v>
      </c>
      <c r="E804" s="157" t="s">
        <v>31</v>
      </c>
      <c r="F804" s="158" t="s">
        <v>787</v>
      </c>
      <c r="H804" s="159">
        <v>34.69</v>
      </c>
      <c r="I804" s="160"/>
      <c r="L804" s="156"/>
      <c r="M804" s="161"/>
      <c r="T804" s="162"/>
      <c r="AT804" s="157" t="s">
        <v>177</v>
      </c>
      <c r="AU804" s="157" t="s">
        <v>87</v>
      </c>
      <c r="AV804" s="13" t="s">
        <v>87</v>
      </c>
      <c r="AW804" s="13" t="s">
        <v>38</v>
      </c>
      <c r="AX804" s="13" t="s">
        <v>78</v>
      </c>
      <c r="AY804" s="157" t="s">
        <v>165</v>
      </c>
    </row>
    <row r="805" spans="2:65" s="12" customFormat="1" ht="20.399999999999999">
      <c r="B805" s="149"/>
      <c r="D805" s="150" t="s">
        <v>177</v>
      </c>
      <c r="E805" s="151" t="s">
        <v>31</v>
      </c>
      <c r="F805" s="152" t="s">
        <v>788</v>
      </c>
      <c r="H805" s="151" t="s">
        <v>31</v>
      </c>
      <c r="I805" s="153"/>
      <c r="L805" s="149"/>
      <c r="M805" s="154"/>
      <c r="T805" s="155"/>
      <c r="AT805" s="151" t="s">
        <v>177</v>
      </c>
      <c r="AU805" s="151" t="s">
        <v>87</v>
      </c>
      <c r="AV805" s="12" t="s">
        <v>39</v>
      </c>
      <c r="AW805" s="12" t="s">
        <v>38</v>
      </c>
      <c r="AX805" s="12" t="s">
        <v>78</v>
      </c>
      <c r="AY805" s="151" t="s">
        <v>165</v>
      </c>
    </row>
    <row r="806" spans="2:65" s="13" customFormat="1" ht="10.199999999999999">
      <c r="B806" s="156"/>
      <c r="D806" s="150" t="s">
        <v>177</v>
      </c>
      <c r="E806" s="157" t="s">
        <v>31</v>
      </c>
      <c r="F806" s="158" t="s">
        <v>789</v>
      </c>
      <c r="H806" s="159">
        <v>31.3</v>
      </c>
      <c r="I806" s="160"/>
      <c r="L806" s="156"/>
      <c r="M806" s="161"/>
      <c r="T806" s="162"/>
      <c r="AT806" s="157" t="s">
        <v>177</v>
      </c>
      <c r="AU806" s="157" t="s">
        <v>87</v>
      </c>
      <c r="AV806" s="13" t="s">
        <v>87</v>
      </c>
      <c r="AW806" s="13" t="s">
        <v>38</v>
      </c>
      <c r="AX806" s="13" t="s">
        <v>78</v>
      </c>
      <c r="AY806" s="157" t="s">
        <v>165</v>
      </c>
    </row>
    <row r="807" spans="2:65" s="14" customFormat="1" ht="10.199999999999999">
      <c r="B807" s="163"/>
      <c r="D807" s="150" t="s">
        <v>177</v>
      </c>
      <c r="E807" s="164" t="s">
        <v>31</v>
      </c>
      <c r="F807" s="165" t="s">
        <v>180</v>
      </c>
      <c r="H807" s="166">
        <v>65.989999999999995</v>
      </c>
      <c r="I807" s="167"/>
      <c r="L807" s="163"/>
      <c r="M807" s="168"/>
      <c r="T807" s="169"/>
      <c r="AT807" s="164" t="s">
        <v>177</v>
      </c>
      <c r="AU807" s="164" t="s">
        <v>87</v>
      </c>
      <c r="AV807" s="14" t="s">
        <v>173</v>
      </c>
      <c r="AW807" s="14" t="s">
        <v>38</v>
      </c>
      <c r="AX807" s="14" t="s">
        <v>39</v>
      </c>
      <c r="AY807" s="164" t="s">
        <v>165</v>
      </c>
    </row>
    <row r="808" spans="2:65" s="1" customFormat="1" ht="37.799999999999997" customHeight="1">
      <c r="B808" s="35"/>
      <c r="C808" s="132" t="s">
        <v>790</v>
      </c>
      <c r="D808" s="132" t="s">
        <v>168</v>
      </c>
      <c r="E808" s="133" t="s">
        <v>791</v>
      </c>
      <c r="F808" s="134" t="s">
        <v>792</v>
      </c>
      <c r="G808" s="135" t="s">
        <v>183</v>
      </c>
      <c r="H808" s="136">
        <v>641.05700000000002</v>
      </c>
      <c r="I808" s="137"/>
      <c r="J808" s="138">
        <f>ROUND(I808*H808,2)</f>
        <v>0</v>
      </c>
      <c r="K808" s="134" t="s">
        <v>172</v>
      </c>
      <c r="L808" s="35"/>
      <c r="M808" s="139" t="s">
        <v>31</v>
      </c>
      <c r="N808" s="140" t="s">
        <v>49</v>
      </c>
      <c r="P808" s="141">
        <f>O808*H808</f>
        <v>0</v>
      </c>
      <c r="Q808" s="141">
        <v>3.82E-3</v>
      </c>
      <c r="R808" s="141">
        <f>Q808*H808</f>
        <v>2.4488377400000001</v>
      </c>
      <c r="S808" s="141">
        <v>0</v>
      </c>
      <c r="T808" s="142">
        <f>S808*H808</f>
        <v>0</v>
      </c>
      <c r="AR808" s="143" t="s">
        <v>173</v>
      </c>
      <c r="AT808" s="143" t="s">
        <v>168</v>
      </c>
      <c r="AU808" s="143" t="s">
        <v>87</v>
      </c>
      <c r="AY808" s="19" t="s">
        <v>165</v>
      </c>
      <c r="BE808" s="144">
        <f>IF(N808="základní",J808,0)</f>
        <v>0</v>
      </c>
      <c r="BF808" s="144">
        <f>IF(N808="snížená",J808,0)</f>
        <v>0</v>
      </c>
      <c r="BG808" s="144">
        <f>IF(N808="zákl. přenesená",J808,0)</f>
        <v>0</v>
      </c>
      <c r="BH808" s="144">
        <f>IF(N808="sníž. přenesená",J808,0)</f>
        <v>0</v>
      </c>
      <c r="BI808" s="144">
        <f>IF(N808="nulová",J808,0)</f>
        <v>0</v>
      </c>
      <c r="BJ808" s="19" t="s">
        <v>39</v>
      </c>
      <c r="BK808" s="144">
        <f>ROUND(I808*H808,2)</f>
        <v>0</v>
      </c>
      <c r="BL808" s="19" t="s">
        <v>173</v>
      </c>
      <c r="BM808" s="143" t="s">
        <v>793</v>
      </c>
    </row>
    <row r="809" spans="2:65" s="1" customFormat="1" ht="10.199999999999999" hidden="1">
      <c r="B809" s="35"/>
      <c r="D809" s="145" t="s">
        <v>175</v>
      </c>
      <c r="F809" s="146" t="s">
        <v>794</v>
      </c>
      <c r="I809" s="147"/>
      <c r="L809" s="35"/>
      <c r="M809" s="148"/>
      <c r="T809" s="56"/>
      <c r="AT809" s="19" t="s">
        <v>175</v>
      </c>
      <c r="AU809" s="19" t="s">
        <v>87</v>
      </c>
    </row>
    <row r="810" spans="2:65" s="12" customFormat="1" ht="10.199999999999999">
      <c r="B810" s="149"/>
      <c r="D810" s="150" t="s">
        <v>177</v>
      </c>
      <c r="E810" s="151" t="s">
        <v>31</v>
      </c>
      <c r="F810" s="152" t="s">
        <v>795</v>
      </c>
      <c r="H810" s="151" t="s">
        <v>31</v>
      </c>
      <c r="I810" s="153"/>
      <c r="L810" s="149"/>
      <c r="M810" s="154"/>
      <c r="T810" s="155"/>
      <c r="AT810" s="151" t="s">
        <v>177</v>
      </c>
      <c r="AU810" s="151" t="s">
        <v>87</v>
      </c>
      <c r="AV810" s="12" t="s">
        <v>39</v>
      </c>
      <c r="AW810" s="12" t="s">
        <v>38</v>
      </c>
      <c r="AX810" s="12" t="s">
        <v>78</v>
      </c>
      <c r="AY810" s="151" t="s">
        <v>165</v>
      </c>
    </row>
    <row r="811" spans="2:65" s="13" customFormat="1" ht="10.199999999999999">
      <c r="B811" s="156"/>
      <c r="D811" s="150" t="s">
        <v>177</v>
      </c>
      <c r="E811" s="157" t="s">
        <v>31</v>
      </c>
      <c r="F811" s="158" t="s">
        <v>796</v>
      </c>
      <c r="H811" s="159">
        <v>641.05700000000002</v>
      </c>
      <c r="I811" s="160"/>
      <c r="L811" s="156"/>
      <c r="M811" s="161"/>
      <c r="T811" s="162"/>
      <c r="AT811" s="157" t="s">
        <v>177</v>
      </c>
      <c r="AU811" s="157" t="s">
        <v>87</v>
      </c>
      <c r="AV811" s="13" t="s">
        <v>87</v>
      </c>
      <c r="AW811" s="13" t="s">
        <v>38</v>
      </c>
      <c r="AX811" s="13" t="s">
        <v>78</v>
      </c>
      <c r="AY811" s="157" t="s">
        <v>165</v>
      </c>
    </row>
    <row r="812" spans="2:65" s="14" customFormat="1" ht="10.199999999999999">
      <c r="B812" s="163"/>
      <c r="D812" s="150" t="s">
        <v>177</v>
      </c>
      <c r="E812" s="164" t="s">
        <v>31</v>
      </c>
      <c r="F812" s="165" t="s">
        <v>180</v>
      </c>
      <c r="H812" s="166">
        <v>641.05700000000002</v>
      </c>
      <c r="I812" s="167"/>
      <c r="L812" s="163"/>
      <c r="M812" s="168"/>
      <c r="T812" s="169"/>
      <c r="AT812" s="164" t="s">
        <v>177</v>
      </c>
      <c r="AU812" s="164" t="s">
        <v>87</v>
      </c>
      <c r="AV812" s="14" t="s">
        <v>173</v>
      </c>
      <c r="AW812" s="14" t="s">
        <v>38</v>
      </c>
      <c r="AX812" s="14" t="s">
        <v>39</v>
      </c>
      <c r="AY812" s="164" t="s">
        <v>165</v>
      </c>
    </row>
    <row r="813" spans="2:65" s="1" customFormat="1" ht="24.15" customHeight="1">
      <c r="B813" s="35"/>
      <c r="C813" s="132" t="s">
        <v>797</v>
      </c>
      <c r="D813" s="132" t="s">
        <v>168</v>
      </c>
      <c r="E813" s="133" t="s">
        <v>798</v>
      </c>
      <c r="F813" s="134" t="s">
        <v>799</v>
      </c>
      <c r="G813" s="135" t="s">
        <v>183</v>
      </c>
      <c r="H813" s="136">
        <v>260.58999999999997</v>
      </c>
      <c r="I813" s="137"/>
      <c r="J813" s="138">
        <f>ROUND(I813*H813,2)</f>
        <v>0</v>
      </c>
      <c r="K813" s="134" t="s">
        <v>172</v>
      </c>
      <c r="L813" s="35"/>
      <c r="M813" s="139" t="s">
        <v>31</v>
      </c>
      <c r="N813" s="140" t="s">
        <v>49</v>
      </c>
      <c r="P813" s="141">
        <f>O813*H813</f>
        <v>0</v>
      </c>
      <c r="Q813" s="141">
        <v>2.5000000000000001E-2</v>
      </c>
      <c r="R813" s="141">
        <f>Q813*H813</f>
        <v>6.5147499999999994</v>
      </c>
      <c r="S813" s="141">
        <v>0</v>
      </c>
      <c r="T813" s="142">
        <f>S813*H813</f>
        <v>0</v>
      </c>
      <c r="AR813" s="143" t="s">
        <v>173</v>
      </c>
      <c r="AT813" s="143" t="s">
        <v>168</v>
      </c>
      <c r="AU813" s="143" t="s">
        <v>87</v>
      </c>
      <c r="AY813" s="19" t="s">
        <v>165</v>
      </c>
      <c r="BE813" s="144">
        <f>IF(N813="základní",J813,0)</f>
        <v>0</v>
      </c>
      <c r="BF813" s="144">
        <f>IF(N813="snížená",J813,0)</f>
        <v>0</v>
      </c>
      <c r="BG813" s="144">
        <f>IF(N813="zákl. přenesená",J813,0)</f>
        <v>0</v>
      </c>
      <c r="BH813" s="144">
        <f>IF(N813="sníž. přenesená",J813,0)</f>
        <v>0</v>
      </c>
      <c r="BI813" s="144">
        <f>IF(N813="nulová",J813,0)</f>
        <v>0</v>
      </c>
      <c r="BJ813" s="19" t="s">
        <v>39</v>
      </c>
      <c r="BK813" s="144">
        <f>ROUND(I813*H813,2)</f>
        <v>0</v>
      </c>
      <c r="BL813" s="19" t="s">
        <v>173</v>
      </c>
      <c r="BM813" s="143" t="s">
        <v>800</v>
      </c>
    </row>
    <row r="814" spans="2:65" s="1" customFormat="1" ht="10.199999999999999" hidden="1">
      <c r="B814" s="35"/>
      <c r="D814" s="145" t="s">
        <v>175</v>
      </c>
      <c r="F814" s="146" t="s">
        <v>801</v>
      </c>
      <c r="I814" s="147"/>
      <c r="L814" s="35"/>
      <c r="M814" s="148"/>
      <c r="T814" s="56"/>
      <c r="AT814" s="19" t="s">
        <v>175</v>
      </c>
      <c r="AU814" s="19" t="s">
        <v>87</v>
      </c>
    </row>
    <row r="815" spans="2:65" s="1" customFormat="1" ht="28.8">
      <c r="B815" s="35"/>
      <c r="D815" s="150" t="s">
        <v>443</v>
      </c>
      <c r="F815" s="187" t="s">
        <v>802</v>
      </c>
      <c r="I815" s="147"/>
      <c r="L815" s="35"/>
      <c r="M815" s="148"/>
      <c r="T815" s="56"/>
      <c r="AT815" s="19" t="s">
        <v>443</v>
      </c>
      <c r="AU815" s="19" t="s">
        <v>87</v>
      </c>
    </row>
    <row r="816" spans="2:65" s="12" customFormat="1" ht="10.199999999999999">
      <c r="B816" s="149"/>
      <c r="D816" s="150" t="s">
        <v>177</v>
      </c>
      <c r="E816" s="151" t="s">
        <v>31</v>
      </c>
      <c r="F816" s="152" t="s">
        <v>374</v>
      </c>
      <c r="H816" s="151" t="s">
        <v>31</v>
      </c>
      <c r="I816" s="153"/>
      <c r="L816" s="149"/>
      <c r="M816" s="154"/>
      <c r="T816" s="155"/>
      <c r="AT816" s="151" t="s">
        <v>177</v>
      </c>
      <c r="AU816" s="151" t="s">
        <v>87</v>
      </c>
      <c r="AV816" s="12" t="s">
        <v>39</v>
      </c>
      <c r="AW816" s="12" t="s">
        <v>38</v>
      </c>
      <c r="AX816" s="12" t="s">
        <v>78</v>
      </c>
      <c r="AY816" s="151" t="s">
        <v>165</v>
      </c>
    </row>
    <row r="817" spans="2:51" s="12" customFormat="1" ht="10.199999999999999">
      <c r="B817" s="149"/>
      <c r="D817" s="150" t="s">
        <v>177</v>
      </c>
      <c r="E817" s="151" t="s">
        <v>31</v>
      </c>
      <c r="F817" s="152" t="s">
        <v>371</v>
      </c>
      <c r="H817" s="151" t="s">
        <v>31</v>
      </c>
      <c r="I817" s="153"/>
      <c r="L817" s="149"/>
      <c r="M817" s="154"/>
      <c r="T817" s="155"/>
      <c r="AT817" s="151" t="s">
        <v>177</v>
      </c>
      <c r="AU817" s="151" t="s">
        <v>87</v>
      </c>
      <c r="AV817" s="12" t="s">
        <v>39</v>
      </c>
      <c r="AW817" s="12" t="s">
        <v>38</v>
      </c>
      <c r="AX817" s="12" t="s">
        <v>78</v>
      </c>
      <c r="AY817" s="151" t="s">
        <v>165</v>
      </c>
    </row>
    <row r="818" spans="2:51" s="12" customFormat="1" ht="10.199999999999999">
      <c r="B818" s="149"/>
      <c r="D818" s="150" t="s">
        <v>177</v>
      </c>
      <c r="E818" s="151" t="s">
        <v>31</v>
      </c>
      <c r="F818" s="152" t="s">
        <v>453</v>
      </c>
      <c r="H818" s="151" t="s">
        <v>31</v>
      </c>
      <c r="I818" s="153"/>
      <c r="L818" s="149"/>
      <c r="M818" s="154"/>
      <c r="T818" s="155"/>
      <c r="AT818" s="151" t="s">
        <v>177</v>
      </c>
      <c r="AU818" s="151" t="s">
        <v>87</v>
      </c>
      <c r="AV818" s="12" t="s">
        <v>39</v>
      </c>
      <c r="AW818" s="12" t="s">
        <v>38</v>
      </c>
      <c r="AX818" s="12" t="s">
        <v>78</v>
      </c>
      <c r="AY818" s="151" t="s">
        <v>165</v>
      </c>
    </row>
    <row r="819" spans="2:51" s="13" customFormat="1" ht="20.399999999999999">
      <c r="B819" s="156"/>
      <c r="D819" s="150" t="s">
        <v>177</v>
      </c>
      <c r="E819" s="157" t="s">
        <v>31</v>
      </c>
      <c r="F819" s="158" t="s">
        <v>454</v>
      </c>
      <c r="H819" s="159">
        <v>108.47499999999999</v>
      </c>
      <c r="I819" s="160"/>
      <c r="L819" s="156"/>
      <c r="M819" s="161"/>
      <c r="T819" s="162"/>
      <c r="AT819" s="157" t="s">
        <v>177</v>
      </c>
      <c r="AU819" s="157" t="s">
        <v>87</v>
      </c>
      <c r="AV819" s="13" t="s">
        <v>87</v>
      </c>
      <c r="AW819" s="13" t="s">
        <v>38</v>
      </c>
      <c r="AX819" s="13" t="s">
        <v>78</v>
      </c>
      <c r="AY819" s="157" t="s">
        <v>165</v>
      </c>
    </row>
    <row r="820" spans="2:51" s="12" customFormat="1" ht="20.399999999999999">
      <c r="B820" s="149"/>
      <c r="D820" s="150" t="s">
        <v>177</v>
      </c>
      <c r="E820" s="151" t="s">
        <v>31</v>
      </c>
      <c r="F820" s="152" t="s">
        <v>375</v>
      </c>
      <c r="H820" s="151" t="s">
        <v>31</v>
      </c>
      <c r="I820" s="153"/>
      <c r="L820" s="149"/>
      <c r="M820" s="154"/>
      <c r="T820" s="155"/>
      <c r="AT820" s="151" t="s">
        <v>177</v>
      </c>
      <c r="AU820" s="151" t="s">
        <v>87</v>
      </c>
      <c r="AV820" s="12" t="s">
        <v>39</v>
      </c>
      <c r="AW820" s="12" t="s">
        <v>38</v>
      </c>
      <c r="AX820" s="12" t="s">
        <v>78</v>
      </c>
      <c r="AY820" s="151" t="s">
        <v>165</v>
      </c>
    </row>
    <row r="821" spans="2:51" s="13" customFormat="1" ht="10.199999999999999">
      <c r="B821" s="156"/>
      <c r="D821" s="150" t="s">
        <v>177</v>
      </c>
      <c r="E821" s="157" t="s">
        <v>31</v>
      </c>
      <c r="F821" s="158" t="s">
        <v>376</v>
      </c>
      <c r="H821" s="159">
        <v>62.81</v>
      </c>
      <c r="I821" s="160"/>
      <c r="L821" s="156"/>
      <c r="M821" s="161"/>
      <c r="T821" s="162"/>
      <c r="AT821" s="157" t="s">
        <v>177</v>
      </c>
      <c r="AU821" s="157" t="s">
        <v>87</v>
      </c>
      <c r="AV821" s="13" t="s">
        <v>87</v>
      </c>
      <c r="AW821" s="13" t="s">
        <v>38</v>
      </c>
      <c r="AX821" s="13" t="s">
        <v>78</v>
      </c>
      <c r="AY821" s="157" t="s">
        <v>165</v>
      </c>
    </row>
    <row r="822" spans="2:51" s="12" customFormat="1" ht="10.199999999999999">
      <c r="B822" s="149"/>
      <c r="D822" s="150" t="s">
        <v>177</v>
      </c>
      <c r="E822" s="151" t="s">
        <v>31</v>
      </c>
      <c r="F822" s="152" t="s">
        <v>506</v>
      </c>
      <c r="H822" s="151" t="s">
        <v>31</v>
      </c>
      <c r="I822" s="153"/>
      <c r="L822" s="149"/>
      <c r="M822" s="154"/>
      <c r="T822" s="155"/>
      <c r="AT822" s="151" t="s">
        <v>177</v>
      </c>
      <c r="AU822" s="151" t="s">
        <v>87</v>
      </c>
      <c r="AV822" s="12" t="s">
        <v>39</v>
      </c>
      <c r="AW822" s="12" t="s">
        <v>38</v>
      </c>
      <c r="AX822" s="12" t="s">
        <v>78</v>
      </c>
      <c r="AY822" s="151" t="s">
        <v>165</v>
      </c>
    </row>
    <row r="823" spans="2:51" s="13" customFormat="1" ht="10.199999999999999">
      <c r="B823" s="156"/>
      <c r="D823" s="150" t="s">
        <v>177</v>
      </c>
      <c r="E823" s="157" t="s">
        <v>31</v>
      </c>
      <c r="F823" s="158" t="s">
        <v>507</v>
      </c>
      <c r="H823" s="159">
        <v>66.95</v>
      </c>
      <c r="I823" s="160"/>
      <c r="L823" s="156"/>
      <c r="M823" s="161"/>
      <c r="T823" s="162"/>
      <c r="AT823" s="157" t="s">
        <v>177</v>
      </c>
      <c r="AU823" s="157" t="s">
        <v>87</v>
      </c>
      <c r="AV823" s="13" t="s">
        <v>87</v>
      </c>
      <c r="AW823" s="13" t="s">
        <v>38</v>
      </c>
      <c r="AX823" s="13" t="s">
        <v>78</v>
      </c>
      <c r="AY823" s="157" t="s">
        <v>165</v>
      </c>
    </row>
    <row r="824" spans="2:51" s="13" customFormat="1" ht="10.199999999999999">
      <c r="B824" s="156"/>
      <c r="D824" s="150" t="s">
        <v>177</v>
      </c>
      <c r="E824" s="157" t="s">
        <v>31</v>
      </c>
      <c r="F824" s="158" t="s">
        <v>508</v>
      </c>
      <c r="H824" s="159">
        <v>-7.7850000000000001</v>
      </c>
      <c r="I824" s="160"/>
      <c r="L824" s="156"/>
      <c r="M824" s="161"/>
      <c r="T824" s="162"/>
      <c r="AT824" s="157" t="s">
        <v>177</v>
      </c>
      <c r="AU824" s="157" t="s">
        <v>87</v>
      </c>
      <c r="AV824" s="13" t="s">
        <v>87</v>
      </c>
      <c r="AW824" s="13" t="s">
        <v>38</v>
      </c>
      <c r="AX824" s="13" t="s">
        <v>78</v>
      </c>
      <c r="AY824" s="157" t="s">
        <v>165</v>
      </c>
    </row>
    <row r="825" spans="2:51" s="12" customFormat="1" ht="10.199999999999999">
      <c r="B825" s="149"/>
      <c r="D825" s="150" t="s">
        <v>177</v>
      </c>
      <c r="E825" s="151" t="s">
        <v>31</v>
      </c>
      <c r="F825" s="152" t="s">
        <v>461</v>
      </c>
      <c r="H825" s="151" t="s">
        <v>31</v>
      </c>
      <c r="I825" s="153"/>
      <c r="L825" s="149"/>
      <c r="M825" s="154"/>
      <c r="T825" s="155"/>
      <c r="AT825" s="151" t="s">
        <v>177</v>
      </c>
      <c r="AU825" s="151" t="s">
        <v>87</v>
      </c>
      <c r="AV825" s="12" t="s">
        <v>39</v>
      </c>
      <c r="AW825" s="12" t="s">
        <v>38</v>
      </c>
      <c r="AX825" s="12" t="s">
        <v>78</v>
      </c>
      <c r="AY825" s="151" t="s">
        <v>165</v>
      </c>
    </row>
    <row r="826" spans="2:51" s="13" customFormat="1" ht="10.199999999999999">
      <c r="B826" s="156"/>
      <c r="D826" s="150" t="s">
        <v>177</v>
      </c>
      <c r="E826" s="157" t="s">
        <v>31</v>
      </c>
      <c r="F826" s="158" t="s">
        <v>509</v>
      </c>
      <c r="H826" s="159">
        <v>4.29</v>
      </c>
      <c r="I826" s="160"/>
      <c r="L826" s="156"/>
      <c r="M826" s="161"/>
      <c r="T826" s="162"/>
      <c r="AT826" s="157" t="s">
        <v>177</v>
      </c>
      <c r="AU826" s="157" t="s">
        <v>87</v>
      </c>
      <c r="AV826" s="13" t="s">
        <v>87</v>
      </c>
      <c r="AW826" s="13" t="s">
        <v>38</v>
      </c>
      <c r="AX826" s="13" t="s">
        <v>78</v>
      </c>
      <c r="AY826" s="157" t="s">
        <v>165</v>
      </c>
    </row>
    <row r="827" spans="2:51" s="12" customFormat="1" ht="10.199999999999999">
      <c r="B827" s="149"/>
      <c r="D827" s="150" t="s">
        <v>177</v>
      </c>
      <c r="E827" s="151" t="s">
        <v>31</v>
      </c>
      <c r="F827" s="152" t="s">
        <v>510</v>
      </c>
      <c r="H827" s="151" t="s">
        <v>31</v>
      </c>
      <c r="I827" s="153"/>
      <c r="L827" s="149"/>
      <c r="M827" s="154"/>
      <c r="T827" s="155"/>
      <c r="AT827" s="151" t="s">
        <v>177</v>
      </c>
      <c r="AU827" s="151" t="s">
        <v>87</v>
      </c>
      <c r="AV827" s="12" t="s">
        <v>39</v>
      </c>
      <c r="AW827" s="12" t="s">
        <v>38</v>
      </c>
      <c r="AX827" s="12" t="s">
        <v>78</v>
      </c>
      <c r="AY827" s="151" t="s">
        <v>165</v>
      </c>
    </row>
    <row r="828" spans="2:51" s="13" customFormat="1" ht="10.199999999999999">
      <c r="B828" s="156"/>
      <c r="D828" s="150" t="s">
        <v>177</v>
      </c>
      <c r="E828" s="157" t="s">
        <v>31</v>
      </c>
      <c r="F828" s="158" t="s">
        <v>460</v>
      </c>
      <c r="H828" s="159">
        <v>0.3</v>
      </c>
      <c r="I828" s="160"/>
      <c r="L828" s="156"/>
      <c r="M828" s="161"/>
      <c r="T828" s="162"/>
      <c r="AT828" s="157" t="s">
        <v>177</v>
      </c>
      <c r="AU828" s="157" t="s">
        <v>87</v>
      </c>
      <c r="AV828" s="13" t="s">
        <v>87</v>
      </c>
      <c r="AW828" s="13" t="s">
        <v>38</v>
      </c>
      <c r="AX828" s="13" t="s">
        <v>78</v>
      </c>
      <c r="AY828" s="157" t="s">
        <v>165</v>
      </c>
    </row>
    <row r="829" spans="2:51" s="12" customFormat="1" ht="10.199999999999999">
      <c r="B829" s="149"/>
      <c r="D829" s="150" t="s">
        <v>177</v>
      </c>
      <c r="E829" s="151" t="s">
        <v>31</v>
      </c>
      <c r="F829" s="152" t="s">
        <v>511</v>
      </c>
      <c r="H829" s="151" t="s">
        <v>31</v>
      </c>
      <c r="I829" s="153"/>
      <c r="L829" s="149"/>
      <c r="M829" s="154"/>
      <c r="T829" s="155"/>
      <c r="AT829" s="151" t="s">
        <v>177</v>
      </c>
      <c r="AU829" s="151" t="s">
        <v>87</v>
      </c>
      <c r="AV829" s="12" t="s">
        <v>39</v>
      </c>
      <c r="AW829" s="12" t="s">
        <v>38</v>
      </c>
      <c r="AX829" s="12" t="s">
        <v>78</v>
      </c>
      <c r="AY829" s="151" t="s">
        <v>165</v>
      </c>
    </row>
    <row r="830" spans="2:51" s="13" customFormat="1" ht="10.199999999999999">
      <c r="B830" s="156"/>
      <c r="D830" s="150" t="s">
        <v>177</v>
      </c>
      <c r="E830" s="157" t="s">
        <v>31</v>
      </c>
      <c r="F830" s="158" t="s">
        <v>512</v>
      </c>
      <c r="H830" s="159">
        <v>6.08</v>
      </c>
      <c r="I830" s="160"/>
      <c r="L830" s="156"/>
      <c r="M830" s="161"/>
      <c r="T830" s="162"/>
      <c r="AT830" s="157" t="s">
        <v>177</v>
      </c>
      <c r="AU830" s="157" t="s">
        <v>87</v>
      </c>
      <c r="AV830" s="13" t="s">
        <v>87</v>
      </c>
      <c r="AW830" s="13" t="s">
        <v>38</v>
      </c>
      <c r="AX830" s="13" t="s">
        <v>78</v>
      </c>
      <c r="AY830" s="157" t="s">
        <v>165</v>
      </c>
    </row>
    <row r="831" spans="2:51" s="12" customFormat="1" ht="10.199999999999999">
      <c r="B831" s="149"/>
      <c r="D831" s="150" t="s">
        <v>177</v>
      </c>
      <c r="E831" s="151" t="s">
        <v>31</v>
      </c>
      <c r="F831" s="152" t="s">
        <v>377</v>
      </c>
      <c r="H831" s="151" t="s">
        <v>31</v>
      </c>
      <c r="I831" s="153"/>
      <c r="L831" s="149"/>
      <c r="M831" s="154"/>
      <c r="T831" s="155"/>
      <c r="AT831" s="151" t="s">
        <v>177</v>
      </c>
      <c r="AU831" s="151" t="s">
        <v>87</v>
      </c>
      <c r="AV831" s="12" t="s">
        <v>39</v>
      </c>
      <c r="AW831" s="12" t="s">
        <v>38</v>
      </c>
      <c r="AX831" s="12" t="s">
        <v>78</v>
      </c>
      <c r="AY831" s="151" t="s">
        <v>165</v>
      </c>
    </row>
    <row r="832" spans="2:51" s="13" customFormat="1" ht="10.199999999999999">
      <c r="B832" s="156"/>
      <c r="D832" s="150" t="s">
        <v>177</v>
      </c>
      <c r="E832" s="157" t="s">
        <v>31</v>
      </c>
      <c r="F832" s="158" t="s">
        <v>378</v>
      </c>
      <c r="H832" s="159">
        <v>19.47</v>
      </c>
      <c r="I832" s="160"/>
      <c r="L832" s="156"/>
      <c r="M832" s="161"/>
      <c r="T832" s="162"/>
      <c r="AT832" s="157" t="s">
        <v>177</v>
      </c>
      <c r="AU832" s="157" t="s">
        <v>87</v>
      </c>
      <c r="AV832" s="13" t="s">
        <v>87</v>
      </c>
      <c r="AW832" s="13" t="s">
        <v>38</v>
      </c>
      <c r="AX832" s="13" t="s">
        <v>78</v>
      </c>
      <c r="AY832" s="157" t="s">
        <v>165</v>
      </c>
    </row>
    <row r="833" spans="2:65" s="14" customFormat="1" ht="10.199999999999999">
      <c r="B833" s="163"/>
      <c r="D833" s="150" t="s">
        <v>177</v>
      </c>
      <c r="E833" s="164" t="s">
        <v>31</v>
      </c>
      <c r="F833" s="165" t="s">
        <v>180</v>
      </c>
      <c r="H833" s="166">
        <v>260.58999999999997</v>
      </c>
      <c r="I833" s="167"/>
      <c r="L833" s="163"/>
      <c r="M833" s="168"/>
      <c r="T833" s="169"/>
      <c r="AT833" s="164" t="s">
        <v>177</v>
      </c>
      <c r="AU833" s="164" t="s">
        <v>87</v>
      </c>
      <c r="AV833" s="14" t="s">
        <v>173</v>
      </c>
      <c r="AW833" s="14" t="s">
        <v>38</v>
      </c>
      <c r="AX833" s="14" t="s">
        <v>39</v>
      </c>
      <c r="AY833" s="164" t="s">
        <v>165</v>
      </c>
    </row>
    <row r="834" spans="2:65" s="1" customFormat="1" ht="37.799999999999997" customHeight="1">
      <c r="B834" s="35"/>
      <c r="C834" s="132" t="s">
        <v>803</v>
      </c>
      <c r="D834" s="132" t="s">
        <v>168</v>
      </c>
      <c r="E834" s="133" t="s">
        <v>804</v>
      </c>
      <c r="F834" s="134" t="s">
        <v>805</v>
      </c>
      <c r="G834" s="135" t="s">
        <v>183</v>
      </c>
      <c r="H834" s="136">
        <v>566.82399999999996</v>
      </c>
      <c r="I834" s="137"/>
      <c r="J834" s="138">
        <f>ROUND(I834*H834,2)</f>
        <v>0</v>
      </c>
      <c r="K834" s="134" t="s">
        <v>172</v>
      </c>
      <c r="L834" s="35"/>
      <c r="M834" s="139" t="s">
        <v>31</v>
      </c>
      <c r="N834" s="140" t="s">
        <v>49</v>
      </c>
      <c r="P834" s="141">
        <f>O834*H834</f>
        <v>0</v>
      </c>
      <c r="Q834" s="141">
        <v>3.0000000000000001E-3</v>
      </c>
      <c r="R834" s="141">
        <f>Q834*H834</f>
        <v>1.700472</v>
      </c>
      <c r="S834" s="141">
        <v>0</v>
      </c>
      <c r="T834" s="142">
        <f>S834*H834</f>
        <v>0</v>
      </c>
      <c r="AR834" s="143" t="s">
        <v>173</v>
      </c>
      <c r="AT834" s="143" t="s">
        <v>168</v>
      </c>
      <c r="AU834" s="143" t="s">
        <v>87</v>
      </c>
      <c r="AY834" s="19" t="s">
        <v>165</v>
      </c>
      <c r="BE834" s="144">
        <f>IF(N834="základní",J834,0)</f>
        <v>0</v>
      </c>
      <c r="BF834" s="144">
        <f>IF(N834="snížená",J834,0)</f>
        <v>0</v>
      </c>
      <c r="BG834" s="144">
        <f>IF(N834="zákl. přenesená",J834,0)</f>
        <v>0</v>
      </c>
      <c r="BH834" s="144">
        <f>IF(N834="sníž. přenesená",J834,0)</f>
        <v>0</v>
      </c>
      <c r="BI834" s="144">
        <f>IF(N834="nulová",J834,0)</f>
        <v>0</v>
      </c>
      <c r="BJ834" s="19" t="s">
        <v>39</v>
      </c>
      <c r="BK834" s="144">
        <f>ROUND(I834*H834,2)</f>
        <v>0</v>
      </c>
      <c r="BL834" s="19" t="s">
        <v>173</v>
      </c>
      <c r="BM834" s="143" t="s">
        <v>806</v>
      </c>
    </row>
    <row r="835" spans="2:65" s="1" customFormat="1" ht="10.199999999999999" hidden="1">
      <c r="B835" s="35"/>
      <c r="D835" s="145" t="s">
        <v>175</v>
      </c>
      <c r="F835" s="146" t="s">
        <v>807</v>
      </c>
      <c r="I835" s="147"/>
      <c r="L835" s="35"/>
      <c r="M835" s="148"/>
      <c r="T835" s="56"/>
      <c r="AT835" s="19" t="s">
        <v>175</v>
      </c>
      <c r="AU835" s="19" t="s">
        <v>87</v>
      </c>
    </row>
    <row r="836" spans="2:65" s="1" customFormat="1" ht="38.4">
      <c r="B836" s="35"/>
      <c r="D836" s="150" t="s">
        <v>443</v>
      </c>
      <c r="F836" s="187" t="s">
        <v>444</v>
      </c>
      <c r="I836" s="147"/>
      <c r="L836" s="35"/>
      <c r="M836" s="148"/>
      <c r="T836" s="56"/>
      <c r="AT836" s="19" t="s">
        <v>443</v>
      </c>
      <c r="AU836" s="19" t="s">
        <v>87</v>
      </c>
    </row>
    <row r="837" spans="2:65" s="12" customFormat="1" ht="10.199999999999999">
      <c r="B837" s="149"/>
      <c r="D837" s="150" t="s">
        <v>177</v>
      </c>
      <c r="E837" s="151" t="s">
        <v>31</v>
      </c>
      <c r="F837" s="152" t="s">
        <v>808</v>
      </c>
      <c r="H837" s="151" t="s">
        <v>31</v>
      </c>
      <c r="I837" s="153"/>
      <c r="L837" s="149"/>
      <c r="M837" s="154"/>
      <c r="T837" s="155"/>
      <c r="AT837" s="151" t="s">
        <v>177</v>
      </c>
      <c r="AU837" s="151" t="s">
        <v>87</v>
      </c>
      <c r="AV837" s="12" t="s">
        <v>39</v>
      </c>
      <c r="AW837" s="12" t="s">
        <v>38</v>
      </c>
      <c r="AX837" s="12" t="s">
        <v>78</v>
      </c>
      <c r="AY837" s="151" t="s">
        <v>165</v>
      </c>
    </row>
    <row r="838" spans="2:65" s="13" customFormat="1" ht="20.399999999999999">
      <c r="B838" s="156"/>
      <c r="D838" s="150" t="s">
        <v>177</v>
      </c>
      <c r="E838" s="157" t="s">
        <v>31</v>
      </c>
      <c r="F838" s="158" t="s">
        <v>809</v>
      </c>
      <c r="H838" s="159">
        <v>325.78500000000003</v>
      </c>
      <c r="I838" s="160"/>
      <c r="L838" s="156"/>
      <c r="M838" s="161"/>
      <c r="T838" s="162"/>
      <c r="AT838" s="157" t="s">
        <v>177</v>
      </c>
      <c r="AU838" s="157" t="s">
        <v>87</v>
      </c>
      <c r="AV838" s="13" t="s">
        <v>87</v>
      </c>
      <c r="AW838" s="13" t="s">
        <v>38</v>
      </c>
      <c r="AX838" s="13" t="s">
        <v>78</v>
      </c>
      <c r="AY838" s="157" t="s">
        <v>165</v>
      </c>
    </row>
    <row r="839" spans="2:65" s="13" customFormat="1" ht="30.6">
      <c r="B839" s="156"/>
      <c r="D839" s="150" t="s">
        <v>177</v>
      </c>
      <c r="E839" s="157" t="s">
        <v>31</v>
      </c>
      <c r="F839" s="158" t="s">
        <v>810</v>
      </c>
      <c r="H839" s="159">
        <v>-32.311</v>
      </c>
      <c r="I839" s="160"/>
      <c r="L839" s="156"/>
      <c r="M839" s="161"/>
      <c r="T839" s="162"/>
      <c r="AT839" s="157" t="s">
        <v>177</v>
      </c>
      <c r="AU839" s="157" t="s">
        <v>87</v>
      </c>
      <c r="AV839" s="13" t="s">
        <v>87</v>
      </c>
      <c r="AW839" s="13" t="s">
        <v>38</v>
      </c>
      <c r="AX839" s="13" t="s">
        <v>78</v>
      </c>
      <c r="AY839" s="157" t="s">
        <v>165</v>
      </c>
    </row>
    <row r="840" spans="2:65" s="12" customFormat="1" ht="10.199999999999999">
      <c r="B840" s="149"/>
      <c r="D840" s="150" t="s">
        <v>177</v>
      </c>
      <c r="E840" s="151" t="s">
        <v>31</v>
      </c>
      <c r="F840" s="152" t="s">
        <v>461</v>
      </c>
      <c r="H840" s="151" t="s">
        <v>31</v>
      </c>
      <c r="I840" s="153"/>
      <c r="L840" s="149"/>
      <c r="M840" s="154"/>
      <c r="T840" s="155"/>
      <c r="AT840" s="151" t="s">
        <v>177</v>
      </c>
      <c r="AU840" s="151" t="s">
        <v>87</v>
      </c>
      <c r="AV840" s="12" t="s">
        <v>39</v>
      </c>
      <c r="AW840" s="12" t="s">
        <v>38</v>
      </c>
      <c r="AX840" s="12" t="s">
        <v>78</v>
      </c>
      <c r="AY840" s="151" t="s">
        <v>165</v>
      </c>
    </row>
    <row r="841" spans="2:65" s="13" customFormat="1" ht="30.6">
      <c r="B841" s="156"/>
      <c r="D841" s="150" t="s">
        <v>177</v>
      </c>
      <c r="E841" s="157" t="s">
        <v>31</v>
      </c>
      <c r="F841" s="158" t="s">
        <v>811</v>
      </c>
      <c r="H841" s="159">
        <v>18.992999999999999</v>
      </c>
      <c r="I841" s="160"/>
      <c r="L841" s="156"/>
      <c r="M841" s="161"/>
      <c r="T841" s="162"/>
      <c r="AT841" s="157" t="s">
        <v>177</v>
      </c>
      <c r="AU841" s="157" t="s">
        <v>87</v>
      </c>
      <c r="AV841" s="13" t="s">
        <v>87</v>
      </c>
      <c r="AW841" s="13" t="s">
        <v>38</v>
      </c>
      <c r="AX841" s="13" t="s">
        <v>78</v>
      </c>
      <c r="AY841" s="157" t="s">
        <v>165</v>
      </c>
    </row>
    <row r="842" spans="2:65" s="12" customFormat="1" ht="10.199999999999999">
      <c r="B842" s="149"/>
      <c r="D842" s="150" t="s">
        <v>177</v>
      </c>
      <c r="E842" s="151" t="s">
        <v>31</v>
      </c>
      <c r="F842" s="152" t="s">
        <v>812</v>
      </c>
      <c r="H842" s="151" t="s">
        <v>31</v>
      </c>
      <c r="I842" s="153"/>
      <c r="L842" s="149"/>
      <c r="M842" s="154"/>
      <c r="T842" s="155"/>
      <c r="AT842" s="151" t="s">
        <v>177</v>
      </c>
      <c r="AU842" s="151" t="s">
        <v>87</v>
      </c>
      <c r="AV842" s="12" t="s">
        <v>39</v>
      </c>
      <c r="AW842" s="12" t="s">
        <v>38</v>
      </c>
      <c r="AX842" s="12" t="s">
        <v>78</v>
      </c>
      <c r="AY842" s="151" t="s">
        <v>165</v>
      </c>
    </row>
    <row r="843" spans="2:65" s="13" customFormat="1" ht="10.199999999999999">
      <c r="B843" s="156"/>
      <c r="D843" s="150" t="s">
        <v>177</v>
      </c>
      <c r="E843" s="157" t="s">
        <v>31</v>
      </c>
      <c r="F843" s="158" t="s">
        <v>813</v>
      </c>
      <c r="H843" s="159">
        <v>43.012999999999998</v>
      </c>
      <c r="I843" s="160"/>
      <c r="L843" s="156"/>
      <c r="M843" s="161"/>
      <c r="T843" s="162"/>
      <c r="AT843" s="157" t="s">
        <v>177</v>
      </c>
      <c r="AU843" s="157" t="s">
        <v>87</v>
      </c>
      <c r="AV843" s="13" t="s">
        <v>87</v>
      </c>
      <c r="AW843" s="13" t="s">
        <v>38</v>
      </c>
      <c r="AX843" s="13" t="s">
        <v>78</v>
      </c>
      <c r="AY843" s="157" t="s">
        <v>165</v>
      </c>
    </row>
    <row r="844" spans="2:65" s="12" customFormat="1" ht="10.199999999999999">
      <c r="B844" s="149"/>
      <c r="D844" s="150" t="s">
        <v>177</v>
      </c>
      <c r="E844" s="151" t="s">
        <v>31</v>
      </c>
      <c r="F844" s="152" t="s">
        <v>814</v>
      </c>
      <c r="H844" s="151" t="s">
        <v>31</v>
      </c>
      <c r="I844" s="153"/>
      <c r="L844" s="149"/>
      <c r="M844" s="154"/>
      <c r="T844" s="155"/>
      <c r="AT844" s="151" t="s">
        <v>177</v>
      </c>
      <c r="AU844" s="151" t="s">
        <v>87</v>
      </c>
      <c r="AV844" s="12" t="s">
        <v>39</v>
      </c>
      <c r="AW844" s="12" t="s">
        <v>38</v>
      </c>
      <c r="AX844" s="12" t="s">
        <v>78</v>
      </c>
      <c r="AY844" s="151" t="s">
        <v>165</v>
      </c>
    </row>
    <row r="845" spans="2:65" s="13" customFormat="1" ht="10.199999999999999">
      <c r="B845" s="156"/>
      <c r="D845" s="150" t="s">
        <v>177</v>
      </c>
      <c r="E845" s="157" t="s">
        <v>31</v>
      </c>
      <c r="F845" s="158" t="s">
        <v>680</v>
      </c>
      <c r="H845" s="159">
        <v>316.71699999999998</v>
      </c>
      <c r="I845" s="160"/>
      <c r="L845" s="156"/>
      <c r="M845" s="161"/>
      <c r="T845" s="162"/>
      <c r="AT845" s="157" t="s">
        <v>177</v>
      </c>
      <c r="AU845" s="157" t="s">
        <v>87</v>
      </c>
      <c r="AV845" s="13" t="s">
        <v>87</v>
      </c>
      <c r="AW845" s="13" t="s">
        <v>38</v>
      </c>
      <c r="AX845" s="13" t="s">
        <v>78</v>
      </c>
      <c r="AY845" s="157" t="s">
        <v>165</v>
      </c>
    </row>
    <row r="846" spans="2:65" s="12" customFormat="1" ht="10.199999999999999">
      <c r="B846" s="149"/>
      <c r="D846" s="150" t="s">
        <v>177</v>
      </c>
      <c r="E846" s="151" t="s">
        <v>31</v>
      </c>
      <c r="F846" s="152" t="s">
        <v>815</v>
      </c>
      <c r="H846" s="151" t="s">
        <v>31</v>
      </c>
      <c r="I846" s="153"/>
      <c r="L846" s="149"/>
      <c r="M846" s="154"/>
      <c r="T846" s="155"/>
      <c r="AT846" s="151" t="s">
        <v>177</v>
      </c>
      <c r="AU846" s="151" t="s">
        <v>87</v>
      </c>
      <c r="AV846" s="12" t="s">
        <v>39</v>
      </c>
      <c r="AW846" s="12" t="s">
        <v>38</v>
      </c>
      <c r="AX846" s="12" t="s">
        <v>78</v>
      </c>
      <c r="AY846" s="151" t="s">
        <v>165</v>
      </c>
    </row>
    <row r="847" spans="2:65" s="13" customFormat="1" ht="10.199999999999999">
      <c r="B847" s="156"/>
      <c r="D847" s="150" t="s">
        <v>177</v>
      </c>
      <c r="E847" s="157" t="s">
        <v>31</v>
      </c>
      <c r="F847" s="158" t="s">
        <v>816</v>
      </c>
      <c r="H847" s="159">
        <v>66.792000000000002</v>
      </c>
      <c r="I847" s="160"/>
      <c r="L847" s="156"/>
      <c r="M847" s="161"/>
      <c r="T847" s="162"/>
      <c r="AT847" s="157" t="s">
        <v>177</v>
      </c>
      <c r="AU847" s="157" t="s">
        <v>87</v>
      </c>
      <c r="AV847" s="13" t="s">
        <v>87</v>
      </c>
      <c r="AW847" s="13" t="s">
        <v>38</v>
      </c>
      <c r="AX847" s="13" t="s">
        <v>78</v>
      </c>
      <c r="AY847" s="157" t="s">
        <v>165</v>
      </c>
    </row>
    <row r="848" spans="2:65" s="12" customFormat="1" ht="20.399999999999999">
      <c r="B848" s="149"/>
      <c r="D848" s="150" t="s">
        <v>177</v>
      </c>
      <c r="E848" s="151" t="s">
        <v>31</v>
      </c>
      <c r="F848" s="152" t="s">
        <v>817</v>
      </c>
      <c r="H848" s="151" t="s">
        <v>31</v>
      </c>
      <c r="I848" s="153"/>
      <c r="L848" s="149"/>
      <c r="M848" s="154"/>
      <c r="T848" s="155"/>
      <c r="AT848" s="151" t="s">
        <v>177</v>
      </c>
      <c r="AU848" s="151" t="s">
        <v>87</v>
      </c>
      <c r="AV848" s="12" t="s">
        <v>39</v>
      </c>
      <c r="AW848" s="12" t="s">
        <v>38</v>
      </c>
      <c r="AX848" s="12" t="s">
        <v>78</v>
      </c>
      <c r="AY848" s="151" t="s">
        <v>165</v>
      </c>
    </row>
    <row r="849" spans="2:65" s="13" customFormat="1" ht="20.399999999999999">
      <c r="B849" s="156"/>
      <c r="D849" s="150" t="s">
        <v>177</v>
      </c>
      <c r="E849" s="157" t="s">
        <v>31</v>
      </c>
      <c r="F849" s="158" t="s">
        <v>818</v>
      </c>
      <c r="H849" s="159">
        <v>4.8810000000000002</v>
      </c>
      <c r="I849" s="160"/>
      <c r="L849" s="156"/>
      <c r="M849" s="161"/>
      <c r="T849" s="162"/>
      <c r="AT849" s="157" t="s">
        <v>177</v>
      </c>
      <c r="AU849" s="157" t="s">
        <v>87</v>
      </c>
      <c r="AV849" s="13" t="s">
        <v>87</v>
      </c>
      <c r="AW849" s="13" t="s">
        <v>38</v>
      </c>
      <c r="AX849" s="13" t="s">
        <v>78</v>
      </c>
      <c r="AY849" s="157" t="s">
        <v>165</v>
      </c>
    </row>
    <row r="850" spans="2:65" s="13" customFormat="1" ht="20.399999999999999">
      <c r="B850" s="156"/>
      <c r="D850" s="150" t="s">
        <v>177</v>
      </c>
      <c r="E850" s="157" t="s">
        <v>31</v>
      </c>
      <c r="F850" s="158" t="s">
        <v>819</v>
      </c>
      <c r="H850" s="159">
        <v>5.0629999999999997</v>
      </c>
      <c r="I850" s="160"/>
      <c r="L850" s="156"/>
      <c r="M850" s="161"/>
      <c r="T850" s="162"/>
      <c r="AT850" s="157" t="s">
        <v>177</v>
      </c>
      <c r="AU850" s="157" t="s">
        <v>87</v>
      </c>
      <c r="AV850" s="13" t="s">
        <v>87</v>
      </c>
      <c r="AW850" s="13" t="s">
        <v>38</v>
      </c>
      <c r="AX850" s="13" t="s">
        <v>78</v>
      </c>
      <c r="AY850" s="157" t="s">
        <v>165</v>
      </c>
    </row>
    <row r="851" spans="2:65" s="15" customFormat="1" ht="10.199999999999999">
      <c r="B851" s="170"/>
      <c r="D851" s="150" t="s">
        <v>177</v>
      </c>
      <c r="E851" s="171" t="s">
        <v>31</v>
      </c>
      <c r="F851" s="172" t="s">
        <v>246</v>
      </c>
      <c r="H851" s="173">
        <v>748.93299999999999</v>
      </c>
      <c r="I851" s="174"/>
      <c r="L851" s="170"/>
      <c r="M851" s="175"/>
      <c r="T851" s="176"/>
      <c r="AT851" s="171" t="s">
        <v>177</v>
      </c>
      <c r="AU851" s="171" t="s">
        <v>87</v>
      </c>
      <c r="AV851" s="15" t="s">
        <v>166</v>
      </c>
      <c r="AW851" s="15" t="s">
        <v>38</v>
      </c>
      <c r="AX851" s="15" t="s">
        <v>78</v>
      </c>
      <c r="AY851" s="171" t="s">
        <v>165</v>
      </c>
    </row>
    <row r="852" spans="2:65" s="12" customFormat="1" ht="10.199999999999999">
      <c r="B852" s="149"/>
      <c r="D852" s="150" t="s">
        <v>177</v>
      </c>
      <c r="E852" s="151" t="s">
        <v>31</v>
      </c>
      <c r="F852" s="152" t="s">
        <v>820</v>
      </c>
      <c r="H852" s="151" t="s">
        <v>31</v>
      </c>
      <c r="I852" s="153"/>
      <c r="L852" s="149"/>
      <c r="M852" s="154"/>
      <c r="T852" s="155"/>
      <c r="AT852" s="151" t="s">
        <v>177</v>
      </c>
      <c r="AU852" s="151" t="s">
        <v>87</v>
      </c>
      <c r="AV852" s="12" t="s">
        <v>39</v>
      </c>
      <c r="AW852" s="12" t="s">
        <v>38</v>
      </c>
      <c r="AX852" s="12" t="s">
        <v>78</v>
      </c>
      <c r="AY852" s="151" t="s">
        <v>165</v>
      </c>
    </row>
    <row r="853" spans="2:65" s="13" customFormat="1" ht="10.199999999999999">
      <c r="B853" s="156"/>
      <c r="D853" s="150" t="s">
        <v>177</v>
      </c>
      <c r="E853" s="157" t="s">
        <v>31</v>
      </c>
      <c r="F853" s="158" t="s">
        <v>821</v>
      </c>
      <c r="H853" s="159">
        <v>-182.10900000000001</v>
      </c>
      <c r="I853" s="160"/>
      <c r="L853" s="156"/>
      <c r="M853" s="161"/>
      <c r="T853" s="162"/>
      <c r="AT853" s="157" t="s">
        <v>177</v>
      </c>
      <c r="AU853" s="157" t="s">
        <v>87</v>
      </c>
      <c r="AV853" s="13" t="s">
        <v>87</v>
      </c>
      <c r="AW853" s="13" t="s">
        <v>38</v>
      </c>
      <c r="AX853" s="13" t="s">
        <v>78</v>
      </c>
      <c r="AY853" s="157" t="s">
        <v>165</v>
      </c>
    </row>
    <row r="854" spans="2:65" s="14" customFormat="1" ht="10.199999999999999">
      <c r="B854" s="163"/>
      <c r="D854" s="150" t="s">
        <v>177</v>
      </c>
      <c r="E854" s="164" t="s">
        <v>31</v>
      </c>
      <c r="F854" s="165" t="s">
        <v>180</v>
      </c>
      <c r="H854" s="166">
        <v>566.82399999999996</v>
      </c>
      <c r="I854" s="167"/>
      <c r="L854" s="163"/>
      <c r="M854" s="168"/>
      <c r="T854" s="169"/>
      <c r="AT854" s="164" t="s">
        <v>177</v>
      </c>
      <c r="AU854" s="164" t="s">
        <v>87</v>
      </c>
      <c r="AV854" s="14" t="s">
        <v>173</v>
      </c>
      <c r="AW854" s="14" t="s">
        <v>38</v>
      </c>
      <c r="AX854" s="14" t="s">
        <v>39</v>
      </c>
      <c r="AY854" s="164" t="s">
        <v>165</v>
      </c>
    </row>
    <row r="855" spans="2:65" s="1" customFormat="1" ht="37.799999999999997" customHeight="1">
      <c r="B855" s="35"/>
      <c r="C855" s="132" t="s">
        <v>822</v>
      </c>
      <c r="D855" s="132" t="s">
        <v>168</v>
      </c>
      <c r="E855" s="133" t="s">
        <v>823</v>
      </c>
      <c r="F855" s="134" t="s">
        <v>824</v>
      </c>
      <c r="G855" s="135" t="s">
        <v>171</v>
      </c>
      <c r="H855" s="136">
        <v>2</v>
      </c>
      <c r="I855" s="137"/>
      <c r="J855" s="138">
        <f>ROUND(I855*H855,2)</f>
        <v>0</v>
      </c>
      <c r="K855" s="134" t="s">
        <v>31</v>
      </c>
      <c r="L855" s="35"/>
      <c r="M855" s="139" t="s">
        <v>31</v>
      </c>
      <c r="N855" s="140" t="s">
        <v>49</v>
      </c>
      <c r="P855" s="141">
        <f>O855*H855</f>
        <v>0</v>
      </c>
      <c r="Q855" s="141">
        <v>1.7000000000000001E-2</v>
      </c>
      <c r="R855" s="141">
        <f>Q855*H855</f>
        <v>3.4000000000000002E-2</v>
      </c>
      <c r="S855" s="141">
        <v>0</v>
      </c>
      <c r="T855" s="142">
        <f>S855*H855</f>
        <v>0</v>
      </c>
      <c r="AR855" s="143" t="s">
        <v>173</v>
      </c>
      <c r="AT855" s="143" t="s">
        <v>168</v>
      </c>
      <c r="AU855" s="143" t="s">
        <v>87</v>
      </c>
      <c r="AY855" s="19" t="s">
        <v>165</v>
      </c>
      <c r="BE855" s="144">
        <f>IF(N855="základní",J855,0)</f>
        <v>0</v>
      </c>
      <c r="BF855" s="144">
        <f>IF(N855="snížená",J855,0)</f>
        <v>0</v>
      </c>
      <c r="BG855" s="144">
        <f>IF(N855="zákl. přenesená",J855,0)</f>
        <v>0</v>
      </c>
      <c r="BH855" s="144">
        <f>IF(N855="sníž. přenesená",J855,0)</f>
        <v>0</v>
      </c>
      <c r="BI855" s="144">
        <f>IF(N855="nulová",J855,0)</f>
        <v>0</v>
      </c>
      <c r="BJ855" s="19" t="s">
        <v>39</v>
      </c>
      <c r="BK855" s="144">
        <f>ROUND(I855*H855,2)</f>
        <v>0</v>
      </c>
      <c r="BL855" s="19" t="s">
        <v>173</v>
      </c>
      <c r="BM855" s="143" t="s">
        <v>825</v>
      </c>
    </row>
    <row r="856" spans="2:65" s="12" customFormat="1" ht="10.199999999999999">
      <c r="B856" s="149"/>
      <c r="D856" s="150" t="s">
        <v>177</v>
      </c>
      <c r="E856" s="151" t="s">
        <v>31</v>
      </c>
      <c r="F856" s="152" t="s">
        <v>826</v>
      </c>
      <c r="H856" s="151" t="s">
        <v>31</v>
      </c>
      <c r="I856" s="153"/>
      <c r="L856" s="149"/>
      <c r="M856" s="154"/>
      <c r="T856" s="155"/>
      <c r="AT856" s="151" t="s">
        <v>177</v>
      </c>
      <c r="AU856" s="151" t="s">
        <v>87</v>
      </c>
      <c r="AV856" s="12" t="s">
        <v>39</v>
      </c>
      <c r="AW856" s="12" t="s">
        <v>38</v>
      </c>
      <c r="AX856" s="12" t="s">
        <v>78</v>
      </c>
      <c r="AY856" s="151" t="s">
        <v>165</v>
      </c>
    </row>
    <row r="857" spans="2:65" s="13" customFormat="1" ht="10.199999999999999">
      <c r="B857" s="156"/>
      <c r="D857" s="150" t="s">
        <v>177</v>
      </c>
      <c r="E857" s="157" t="s">
        <v>31</v>
      </c>
      <c r="F857" s="158" t="s">
        <v>87</v>
      </c>
      <c r="H857" s="159">
        <v>2</v>
      </c>
      <c r="I857" s="160"/>
      <c r="L857" s="156"/>
      <c r="M857" s="161"/>
      <c r="T857" s="162"/>
      <c r="AT857" s="157" t="s">
        <v>177</v>
      </c>
      <c r="AU857" s="157" t="s">
        <v>87</v>
      </c>
      <c r="AV857" s="13" t="s">
        <v>87</v>
      </c>
      <c r="AW857" s="13" t="s">
        <v>38</v>
      </c>
      <c r="AX857" s="13" t="s">
        <v>78</v>
      </c>
      <c r="AY857" s="157" t="s">
        <v>165</v>
      </c>
    </row>
    <row r="858" spans="2:65" s="14" customFormat="1" ht="10.199999999999999">
      <c r="B858" s="163"/>
      <c r="D858" s="150" t="s">
        <v>177</v>
      </c>
      <c r="E858" s="164" t="s">
        <v>31</v>
      </c>
      <c r="F858" s="165" t="s">
        <v>180</v>
      </c>
      <c r="H858" s="166">
        <v>2</v>
      </c>
      <c r="I858" s="167"/>
      <c r="L858" s="163"/>
      <c r="M858" s="168"/>
      <c r="T858" s="169"/>
      <c r="AT858" s="164" t="s">
        <v>177</v>
      </c>
      <c r="AU858" s="164" t="s">
        <v>87</v>
      </c>
      <c r="AV858" s="14" t="s">
        <v>173</v>
      </c>
      <c r="AW858" s="14" t="s">
        <v>38</v>
      </c>
      <c r="AX858" s="14" t="s">
        <v>39</v>
      </c>
      <c r="AY858" s="164" t="s">
        <v>165</v>
      </c>
    </row>
    <row r="859" spans="2:65" s="1" customFormat="1" ht="33" customHeight="1">
      <c r="B859" s="35"/>
      <c r="C859" s="132" t="s">
        <v>827</v>
      </c>
      <c r="D859" s="132" t="s">
        <v>168</v>
      </c>
      <c r="E859" s="133" t="s">
        <v>828</v>
      </c>
      <c r="F859" s="134" t="s">
        <v>829</v>
      </c>
      <c r="G859" s="135" t="s">
        <v>103</v>
      </c>
      <c r="H859" s="136">
        <v>75.040000000000006</v>
      </c>
      <c r="I859" s="137"/>
      <c r="J859" s="138">
        <f>ROUND(I859*H859,2)</f>
        <v>0</v>
      </c>
      <c r="K859" s="134" t="s">
        <v>31</v>
      </c>
      <c r="L859" s="35"/>
      <c r="M859" s="139" t="s">
        <v>31</v>
      </c>
      <c r="N859" s="140" t="s">
        <v>49</v>
      </c>
      <c r="P859" s="141">
        <f>O859*H859</f>
        <v>0</v>
      </c>
      <c r="Q859" s="141">
        <v>7.1400000000000001E-5</v>
      </c>
      <c r="R859" s="141">
        <f>Q859*H859</f>
        <v>5.3578560000000003E-3</v>
      </c>
      <c r="S859" s="141">
        <v>0</v>
      </c>
      <c r="T859" s="142">
        <f>S859*H859</f>
        <v>0</v>
      </c>
      <c r="AR859" s="143" t="s">
        <v>173</v>
      </c>
      <c r="AT859" s="143" t="s">
        <v>168</v>
      </c>
      <c r="AU859" s="143" t="s">
        <v>87</v>
      </c>
      <c r="AY859" s="19" t="s">
        <v>165</v>
      </c>
      <c r="BE859" s="144">
        <f>IF(N859="základní",J859,0)</f>
        <v>0</v>
      </c>
      <c r="BF859" s="144">
        <f>IF(N859="snížená",J859,0)</f>
        <v>0</v>
      </c>
      <c r="BG859" s="144">
        <f>IF(N859="zákl. přenesená",J859,0)</f>
        <v>0</v>
      </c>
      <c r="BH859" s="144">
        <f>IF(N859="sníž. přenesená",J859,0)</f>
        <v>0</v>
      </c>
      <c r="BI859" s="144">
        <f>IF(N859="nulová",J859,0)</f>
        <v>0</v>
      </c>
      <c r="BJ859" s="19" t="s">
        <v>39</v>
      </c>
      <c r="BK859" s="144">
        <f>ROUND(I859*H859,2)</f>
        <v>0</v>
      </c>
      <c r="BL859" s="19" t="s">
        <v>173</v>
      </c>
      <c r="BM859" s="143" t="s">
        <v>830</v>
      </c>
    </row>
    <row r="860" spans="2:65" s="12" customFormat="1" ht="10.199999999999999">
      <c r="B860" s="149"/>
      <c r="D860" s="150" t="s">
        <v>177</v>
      </c>
      <c r="E860" s="151" t="s">
        <v>31</v>
      </c>
      <c r="F860" s="152" t="s">
        <v>831</v>
      </c>
      <c r="H860" s="151" t="s">
        <v>31</v>
      </c>
      <c r="I860" s="153"/>
      <c r="L860" s="149"/>
      <c r="M860" s="154"/>
      <c r="T860" s="155"/>
      <c r="AT860" s="151" t="s">
        <v>177</v>
      </c>
      <c r="AU860" s="151" t="s">
        <v>87</v>
      </c>
      <c r="AV860" s="12" t="s">
        <v>39</v>
      </c>
      <c r="AW860" s="12" t="s">
        <v>38</v>
      </c>
      <c r="AX860" s="12" t="s">
        <v>78</v>
      </c>
      <c r="AY860" s="151" t="s">
        <v>165</v>
      </c>
    </row>
    <row r="861" spans="2:65" s="13" customFormat="1" ht="10.199999999999999">
      <c r="B861" s="156"/>
      <c r="D861" s="150" t="s">
        <v>177</v>
      </c>
      <c r="E861" s="157" t="s">
        <v>31</v>
      </c>
      <c r="F861" s="158" t="s">
        <v>832</v>
      </c>
      <c r="H861" s="159">
        <v>47.84</v>
      </c>
      <c r="I861" s="160"/>
      <c r="L861" s="156"/>
      <c r="M861" s="161"/>
      <c r="T861" s="162"/>
      <c r="AT861" s="157" t="s">
        <v>177</v>
      </c>
      <c r="AU861" s="157" t="s">
        <v>87</v>
      </c>
      <c r="AV861" s="13" t="s">
        <v>87</v>
      </c>
      <c r="AW861" s="13" t="s">
        <v>38</v>
      </c>
      <c r="AX861" s="13" t="s">
        <v>78</v>
      </c>
      <c r="AY861" s="157" t="s">
        <v>165</v>
      </c>
    </row>
    <row r="862" spans="2:65" s="12" customFormat="1" ht="10.199999999999999">
      <c r="B862" s="149"/>
      <c r="D862" s="150" t="s">
        <v>177</v>
      </c>
      <c r="E862" s="151" t="s">
        <v>31</v>
      </c>
      <c r="F862" s="152" t="s">
        <v>833</v>
      </c>
      <c r="H862" s="151" t="s">
        <v>31</v>
      </c>
      <c r="I862" s="153"/>
      <c r="L862" s="149"/>
      <c r="M862" s="154"/>
      <c r="T862" s="155"/>
      <c r="AT862" s="151" t="s">
        <v>177</v>
      </c>
      <c r="AU862" s="151" t="s">
        <v>87</v>
      </c>
      <c r="AV862" s="12" t="s">
        <v>39</v>
      </c>
      <c r="AW862" s="12" t="s">
        <v>38</v>
      </c>
      <c r="AX862" s="12" t="s">
        <v>78</v>
      </c>
      <c r="AY862" s="151" t="s">
        <v>165</v>
      </c>
    </row>
    <row r="863" spans="2:65" s="12" customFormat="1" ht="10.199999999999999">
      <c r="B863" s="149"/>
      <c r="D863" s="150" t="s">
        <v>177</v>
      </c>
      <c r="E863" s="151" t="s">
        <v>31</v>
      </c>
      <c r="F863" s="152" t="s">
        <v>692</v>
      </c>
      <c r="H863" s="151" t="s">
        <v>31</v>
      </c>
      <c r="I863" s="153"/>
      <c r="L863" s="149"/>
      <c r="M863" s="154"/>
      <c r="T863" s="155"/>
      <c r="AT863" s="151" t="s">
        <v>177</v>
      </c>
      <c r="AU863" s="151" t="s">
        <v>87</v>
      </c>
      <c r="AV863" s="12" t="s">
        <v>39</v>
      </c>
      <c r="AW863" s="12" t="s">
        <v>38</v>
      </c>
      <c r="AX863" s="12" t="s">
        <v>78</v>
      </c>
      <c r="AY863" s="151" t="s">
        <v>165</v>
      </c>
    </row>
    <row r="864" spans="2:65" s="13" customFormat="1" ht="10.199999999999999">
      <c r="B864" s="156"/>
      <c r="D864" s="150" t="s">
        <v>177</v>
      </c>
      <c r="E864" s="157" t="s">
        <v>31</v>
      </c>
      <c r="F864" s="158" t="s">
        <v>834</v>
      </c>
      <c r="H864" s="159">
        <v>12</v>
      </c>
      <c r="I864" s="160"/>
      <c r="L864" s="156"/>
      <c r="M864" s="161"/>
      <c r="T864" s="162"/>
      <c r="AT864" s="157" t="s">
        <v>177</v>
      </c>
      <c r="AU864" s="157" t="s">
        <v>87</v>
      </c>
      <c r="AV864" s="13" t="s">
        <v>87</v>
      </c>
      <c r="AW864" s="13" t="s">
        <v>38</v>
      </c>
      <c r="AX864" s="13" t="s">
        <v>78</v>
      </c>
      <c r="AY864" s="157" t="s">
        <v>165</v>
      </c>
    </row>
    <row r="865" spans="2:65" s="12" customFormat="1" ht="10.199999999999999">
      <c r="B865" s="149"/>
      <c r="D865" s="150" t="s">
        <v>177</v>
      </c>
      <c r="E865" s="151" t="s">
        <v>31</v>
      </c>
      <c r="F865" s="152" t="s">
        <v>694</v>
      </c>
      <c r="H865" s="151" t="s">
        <v>31</v>
      </c>
      <c r="I865" s="153"/>
      <c r="L865" s="149"/>
      <c r="M865" s="154"/>
      <c r="T865" s="155"/>
      <c r="AT865" s="151" t="s">
        <v>177</v>
      </c>
      <c r="AU865" s="151" t="s">
        <v>87</v>
      </c>
      <c r="AV865" s="12" t="s">
        <v>39</v>
      </c>
      <c r="AW865" s="12" t="s">
        <v>38</v>
      </c>
      <c r="AX865" s="12" t="s">
        <v>78</v>
      </c>
      <c r="AY865" s="151" t="s">
        <v>165</v>
      </c>
    </row>
    <row r="866" spans="2:65" s="13" customFormat="1" ht="10.199999999999999">
      <c r="B866" s="156"/>
      <c r="D866" s="150" t="s">
        <v>177</v>
      </c>
      <c r="E866" s="157" t="s">
        <v>31</v>
      </c>
      <c r="F866" s="158" t="s">
        <v>835</v>
      </c>
      <c r="H866" s="159">
        <v>15.2</v>
      </c>
      <c r="I866" s="160"/>
      <c r="L866" s="156"/>
      <c r="M866" s="161"/>
      <c r="T866" s="162"/>
      <c r="AT866" s="157" t="s">
        <v>177</v>
      </c>
      <c r="AU866" s="157" t="s">
        <v>87</v>
      </c>
      <c r="AV866" s="13" t="s">
        <v>87</v>
      </c>
      <c r="AW866" s="13" t="s">
        <v>38</v>
      </c>
      <c r="AX866" s="13" t="s">
        <v>78</v>
      </c>
      <c r="AY866" s="157" t="s">
        <v>165</v>
      </c>
    </row>
    <row r="867" spans="2:65" s="14" customFormat="1" ht="10.199999999999999">
      <c r="B867" s="163"/>
      <c r="D867" s="150" t="s">
        <v>177</v>
      </c>
      <c r="E867" s="164" t="s">
        <v>31</v>
      </c>
      <c r="F867" s="165" t="s">
        <v>180</v>
      </c>
      <c r="H867" s="166">
        <v>75.040000000000006</v>
      </c>
      <c r="I867" s="167"/>
      <c r="L867" s="163"/>
      <c r="M867" s="168"/>
      <c r="T867" s="169"/>
      <c r="AT867" s="164" t="s">
        <v>177</v>
      </c>
      <c r="AU867" s="164" t="s">
        <v>87</v>
      </c>
      <c r="AV867" s="14" t="s">
        <v>173</v>
      </c>
      <c r="AW867" s="14" t="s">
        <v>38</v>
      </c>
      <c r="AX867" s="14" t="s">
        <v>39</v>
      </c>
      <c r="AY867" s="164" t="s">
        <v>165</v>
      </c>
    </row>
    <row r="868" spans="2:65" s="1" customFormat="1" ht="24.15" customHeight="1">
      <c r="B868" s="35"/>
      <c r="C868" s="132" t="s">
        <v>836</v>
      </c>
      <c r="D868" s="132" t="s">
        <v>168</v>
      </c>
      <c r="E868" s="133" t="s">
        <v>837</v>
      </c>
      <c r="F868" s="134" t="s">
        <v>838</v>
      </c>
      <c r="G868" s="135" t="s">
        <v>103</v>
      </c>
      <c r="H868" s="136">
        <v>47.8</v>
      </c>
      <c r="I868" s="137"/>
      <c r="J868" s="138">
        <f>ROUND(I868*H868,2)</f>
        <v>0</v>
      </c>
      <c r="K868" s="134" t="s">
        <v>172</v>
      </c>
      <c r="L868" s="35"/>
      <c r="M868" s="139" t="s">
        <v>31</v>
      </c>
      <c r="N868" s="140" t="s">
        <v>49</v>
      </c>
      <c r="P868" s="141">
        <f>O868*H868</f>
        <v>0</v>
      </c>
      <c r="Q868" s="141">
        <v>8.9999999999999993E-3</v>
      </c>
      <c r="R868" s="141">
        <f>Q868*H868</f>
        <v>0.43019999999999992</v>
      </c>
      <c r="S868" s="141">
        <v>0</v>
      </c>
      <c r="T868" s="142">
        <f>S868*H868</f>
        <v>0</v>
      </c>
      <c r="AR868" s="143" t="s">
        <v>173</v>
      </c>
      <c r="AT868" s="143" t="s">
        <v>168</v>
      </c>
      <c r="AU868" s="143" t="s">
        <v>87</v>
      </c>
      <c r="AY868" s="19" t="s">
        <v>165</v>
      </c>
      <c r="BE868" s="144">
        <f>IF(N868="základní",J868,0)</f>
        <v>0</v>
      </c>
      <c r="BF868" s="144">
        <f>IF(N868="snížená",J868,0)</f>
        <v>0</v>
      </c>
      <c r="BG868" s="144">
        <f>IF(N868="zákl. přenesená",J868,0)</f>
        <v>0</v>
      </c>
      <c r="BH868" s="144">
        <f>IF(N868="sníž. přenesená",J868,0)</f>
        <v>0</v>
      </c>
      <c r="BI868" s="144">
        <f>IF(N868="nulová",J868,0)</f>
        <v>0</v>
      </c>
      <c r="BJ868" s="19" t="s">
        <v>39</v>
      </c>
      <c r="BK868" s="144">
        <f>ROUND(I868*H868,2)</f>
        <v>0</v>
      </c>
      <c r="BL868" s="19" t="s">
        <v>173</v>
      </c>
      <c r="BM868" s="143" t="s">
        <v>839</v>
      </c>
    </row>
    <row r="869" spans="2:65" s="1" customFormat="1" ht="10.199999999999999" hidden="1">
      <c r="B869" s="35"/>
      <c r="D869" s="145" t="s">
        <v>175</v>
      </c>
      <c r="F869" s="146" t="s">
        <v>840</v>
      </c>
      <c r="I869" s="147"/>
      <c r="L869" s="35"/>
      <c r="M869" s="148"/>
      <c r="T869" s="56"/>
      <c r="AT869" s="19" t="s">
        <v>175</v>
      </c>
      <c r="AU869" s="19" t="s">
        <v>87</v>
      </c>
    </row>
    <row r="870" spans="2:65" s="12" customFormat="1" ht="10.199999999999999">
      <c r="B870" s="149"/>
      <c r="D870" s="150" t="s">
        <v>177</v>
      </c>
      <c r="E870" s="151" t="s">
        <v>31</v>
      </c>
      <c r="F870" s="152" t="s">
        <v>841</v>
      </c>
      <c r="H870" s="151" t="s">
        <v>31</v>
      </c>
      <c r="I870" s="153"/>
      <c r="L870" s="149"/>
      <c r="M870" s="154"/>
      <c r="T870" s="155"/>
      <c r="AT870" s="151" t="s">
        <v>177</v>
      </c>
      <c r="AU870" s="151" t="s">
        <v>87</v>
      </c>
      <c r="AV870" s="12" t="s">
        <v>39</v>
      </c>
      <c r="AW870" s="12" t="s">
        <v>38</v>
      </c>
      <c r="AX870" s="12" t="s">
        <v>78</v>
      </c>
      <c r="AY870" s="151" t="s">
        <v>165</v>
      </c>
    </row>
    <row r="871" spans="2:65" s="12" customFormat="1" ht="10.199999999999999">
      <c r="B871" s="149"/>
      <c r="D871" s="150" t="s">
        <v>177</v>
      </c>
      <c r="E871" s="151" t="s">
        <v>31</v>
      </c>
      <c r="F871" s="152" t="s">
        <v>389</v>
      </c>
      <c r="H871" s="151" t="s">
        <v>31</v>
      </c>
      <c r="I871" s="153"/>
      <c r="L871" s="149"/>
      <c r="M871" s="154"/>
      <c r="T871" s="155"/>
      <c r="AT871" s="151" t="s">
        <v>177</v>
      </c>
      <c r="AU871" s="151" t="s">
        <v>87</v>
      </c>
      <c r="AV871" s="12" t="s">
        <v>39</v>
      </c>
      <c r="AW871" s="12" t="s">
        <v>38</v>
      </c>
      <c r="AX871" s="12" t="s">
        <v>78</v>
      </c>
      <c r="AY871" s="151" t="s">
        <v>165</v>
      </c>
    </row>
    <row r="872" spans="2:65" s="13" customFormat="1" ht="10.199999999999999">
      <c r="B872" s="156"/>
      <c r="D872" s="150" t="s">
        <v>177</v>
      </c>
      <c r="E872" s="157" t="s">
        <v>31</v>
      </c>
      <c r="F872" s="158" t="s">
        <v>747</v>
      </c>
      <c r="H872" s="159">
        <v>17.600000000000001</v>
      </c>
      <c r="I872" s="160"/>
      <c r="L872" s="156"/>
      <c r="M872" s="161"/>
      <c r="T872" s="162"/>
      <c r="AT872" s="157" t="s">
        <v>177</v>
      </c>
      <c r="AU872" s="157" t="s">
        <v>87</v>
      </c>
      <c r="AV872" s="13" t="s">
        <v>87</v>
      </c>
      <c r="AW872" s="13" t="s">
        <v>38</v>
      </c>
      <c r="AX872" s="13" t="s">
        <v>78</v>
      </c>
      <c r="AY872" s="157" t="s">
        <v>165</v>
      </c>
    </row>
    <row r="873" spans="2:65" s="12" customFormat="1" ht="10.199999999999999">
      <c r="B873" s="149"/>
      <c r="D873" s="150" t="s">
        <v>177</v>
      </c>
      <c r="E873" s="151" t="s">
        <v>31</v>
      </c>
      <c r="F873" s="152" t="s">
        <v>748</v>
      </c>
      <c r="H873" s="151" t="s">
        <v>31</v>
      </c>
      <c r="I873" s="153"/>
      <c r="L873" s="149"/>
      <c r="M873" s="154"/>
      <c r="T873" s="155"/>
      <c r="AT873" s="151" t="s">
        <v>177</v>
      </c>
      <c r="AU873" s="151" t="s">
        <v>87</v>
      </c>
      <c r="AV873" s="12" t="s">
        <v>39</v>
      </c>
      <c r="AW873" s="12" t="s">
        <v>38</v>
      </c>
      <c r="AX873" s="12" t="s">
        <v>78</v>
      </c>
      <c r="AY873" s="151" t="s">
        <v>165</v>
      </c>
    </row>
    <row r="874" spans="2:65" s="13" customFormat="1" ht="10.199999999999999">
      <c r="B874" s="156"/>
      <c r="D874" s="150" t="s">
        <v>177</v>
      </c>
      <c r="E874" s="157" t="s">
        <v>31</v>
      </c>
      <c r="F874" s="158" t="s">
        <v>749</v>
      </c>
      <c r="H874" s="159">
        <v>30.2</v>
      </c>
      <c r="I874" s="160"/>
      <c r="L874" s="156"/>
      <c r="M874" s="161"/>
      <c r="T874" s="162"/>
      <c r="AT874" s="157" t="s">
        <v>177</v>
      </c>
      <c r="AU874" s="157" t="s">
        <v>87</v>
      </c>
      <c r="AV874" s="13" t="s">
        <v>87</v>
      </c>
      <c r="AW874" s="13" t="s">
        <v>38</v>
      </c>
      <c r="AX874" s="13" t="s">
        <v>78</v>
      </c>
      <c r="AY874" s="157" t="s">
        <v>165</v>
      </c>
    </row>
    <row r="875" spans="2:65" s="14" customFormat="1" ht="10.199999999999999">
      <c r="B875" s="163"/>
      <c r="D875" s="150" t="s">
        <v>177</v>
      </c>
      <c r="E875" s="164" t="s">
        <v>31</v>
      </c>
      <c r="F875" s="165" t="s">
        <v>180</v>
      </c>
      <c r="H875" s="166">
        <v>47.8</v>
      </c>
      <c r="I875" s="167"/>
      <c r="L875" s="163"/>
      <c r="M875" s="168"/>
      <c r="T875" s="169"/>
      <c r="AT875" s="164" t="s">
        <v>177</v>
      </c>
      <c r="AU875" s="164" t="s">
        <v>87</v>
      </c>
      <c r="AV875" s="14" t="s">
        <v>173</v>
      </c>
      <c r="AW875" s="14" t="s">
        <v>38</v>
      </c>
      <c r="AX875" s="14" t="s">
        <v>39</v>
      </c>
      <c r="AY875" s="164" t="s">
        <v>165</v>
      </c>
    </row>
    <row r="876" spans="2:65" s="1" customFormat="1" ht="24.15" customHeight="1">
      <c r="B876" s="35"/>
      <c r="C876" s="132" t="s">
        <v>842</v>
      </c>
      <c r="D876" s="132" t="s">
        <v>168</v>
      </c>
      <c r="E876" s="133" t="s">
        <v>843</v>
      </c>
      <c r="F876" s="134" t="s">
        <v>844</v>
      </c>
      <c r="G876" s="135" t="s">
        <v>103</v>
      </c>
      <c r="H876" s="136">
        <v>191.69</v>
      </c>
      <c r="I876" s="137"/>
      <c r="J876" s="138">
        <f>ROUND(I876*H876,2)</f>
        <v>0</v>
      </c>
      <c r="K876" s="134" t="s">
        <v>172</v>
      </c>
      <c r="L876" s="35"/>
      <c r="M876" s="139" t="s">
        <v>31</v>
      </c>
      <c r="N876" s="140" t="s">
        <v>49</v>
      </c>
      <c r="P876" s="141">
        <f>O876*H876</f>
        <v>0</v>
      </c>
      <c r="Q876" s="141">
        <v>1.9E-2</v>
      </c>
      <c r="R876" s="141">
        <f>Q876*H876</f>
        <v>3.6421099999999997</v>
      </c>
      <c r="S876" s="141">
        <v>0</v>
      </c>
      <c r="T876" s="142">
        <f>S876*H876</f>
        <v>0</v>
      </c>
      <c r="AR876" s="143" t="s">
        <v>173</v>
      </c>
      <c r="AT876" s="143" t="s">
        <v>168</v>
      </c>
      <c r="AU876" s="143" t="s">
        <v>87</v>
      </c>
      <c r="AY876" s="19" t="s">
        <v>165</v>
      </c>
      <c r="BE876" s="144">
        <f>IF(N876="základní",J876,0)</f>
        <v>0</v>
      </c>
      <c r="BF876" s="144">
        <f>IF(N876="snížená",J876,0)</f>
        <v>0</v>
      </c>
      <c r="BG876" s="144">
        <f>IF(N876="zákl. přenesená",J876,0)</f>
        <v>0</v>
      </c>
      <c r="BH876" s="144">
        <f>IF(N876="sníž. přenesená",J876,0)</f>
        <v>0</v>
      </c>
      <c r="BI876" s="144">
        <f>IF(N876="nulová",J876,0)</f>
        <v>0</v>
      </c>
      <c r="BJ876" s="19" t="s">
        <v>39</v>
      </c>
      <c r="BK876" s="144">
        <f>ROUND(I876*H876,2)</f>
        <v>0</v>
      </c>
      <c r="BL876" s="19" t="s">
        <v>173</v>
      </c>
      <c r="BM876" s="143" t="s">
        <v>845</v>
      </c>
    </row>
    <row r="877" spans="2:65" s="1" customFormat="1" ht="10.199999999999999" hidden="1">
      <c r="B877" s="35"/>
      <c r="D877" s="145" t="s">
        <v>175</v>
      </c>
      <c r="F877" s="146" t="s">
        <v>846</v>
      </c>
      <c r="I877" s="147"/>
      <c r="L877" s="35"/>
      <c r="M877" s="148"/>
      <c r="T877" s="56"/>
      <c r="AT877" s="19" t="s">
        <v>175</v>
      </c>
      <c r="AU877" s="19" t="s">
        <v>87</v>
      </c>
    </row>
    <row r="878" spans="2:65" s="12" customFormat="1" ht="10.199999999999999">
      <c r="B878" s="149"/>
      <c r="D878" s="150" t="s">
        <v>177</v>
      </c>
      <c r="E878" s="151" t="s">
        <v>31</v>
      </c>
      <c r="F878" s="152" t="s">
        <v>847</v>
      </c>
      <c r="H878" s="151" t="s">
        <v>31</v>
      </c>
      <c r="I878" s="153"/>
      <c r="L878" s="149"/>
      <c r="M878" s="154"/>
      <c r="T878" s="155"/>
      <c r="AT878" s="151" t="s">
        <v>177</v>
      </c>
      <c r="AU878" s="151" t="s">
        <v>87</v>
      </c>
      <c r="AV878" s="12" t="s">
        <v>39</v>
      </c>
      <c r="AW878" s="12" t="s">
        <v>38</v>
      </c>
      <c r="AX878" s="12" t="s">
        <v>78</v>
      </c>
      <c r="AY878" s="151" t="s">
        <v>165</v>
      </c>
    </row>
    <row r="879" spans="2:65" s="13" customFormat="1" ht="20.399999999999999">
      <c r="B879" s="156"/>
      <c r="D879" s="150" t="s">
        <v>177</v>
      </c>
      <c r="E879" s="157" t="s">
        <v>31</v>
      </c>
      <c r="F879" s="158" t="s">
        <v>848</v>
      </c>
      <c r="H879" s="159">
        <v>116.29</v>
      </c>
      <c r="I879" s="160"/>
      <c r="L879" s="156"/>
      <c r="M879" s="161"/>
      <c r="T879" s="162"/>
      <c r="AT879" s="157" t="s">
        <v>177</v>
      </c>
      <c r="AU879" s="157" t="s">
        <v>87</v>
      </c>
      <c r="AV879" s="13" t="s">
        <v>87</v>
      </c>
      <c r="AW879" s="13" t="s">
        <v>38</v>
      </c>
      <c r="AX879" s="13" t="s">
        <v>78</v>
      </c>
      <c r="AY879" s="157" t="s">
        <v>165</v>
      </c>
    </row>
    <row r="880" spans="2:65" s="12" customFormat="1" ht="10.199999999999999">
      <c r="B880" s="149"/>
      <c r="D880" s="150" t="s">
        <v>177</v>
      </c>
      <c r="E880" s="151" t="s">
        <v>31</v>
      </c>
      <c r="F880" s="152" t="s">
        <v>849</v>
      </c>
      <c r="H880" s="151" t="s">
        <v>31</v>
      </c>
      <c r="I880" s="153"/>
      <c r="L880" s="149"/>
      <c r="M880" s="154"/>
      <c r="T880" s="155"/>
      <c r="AT880" s="151" t="s">
        <v>177</v>
      </c>
      <c r="AU880" s="151" t="s">
        <v>87</v>
      </c>
      <c r="AV880" s="12" t="s">
        <v>39</v>
      </c>
      <c r="AW880" s="12" t="s">
        <v>38</v>
      </c>
      <c r="AX880" s="12" t="s">
        <v>78</v>
      </c>
      <c r="AY880" s="151" t="s">
        <v>165</v>
      </c>
    </row>
    <row r="881" spans="2:65" s="13" customFormat="1" ht="10.199999999999999">
      <c r="B881" s="156"/>
      <c r="D881" s="150" t="s">
        <v>177</v>
      </c>
      <c r="E881" s="157" t="s">
        <v>31</v>
      </c>
      <c r="F881" s="158" t="s">
        <v>850</v>
      </c>
      <c r="H881" s="159">
        <v>75.400000000000006</v>
      </c>
      <c r="I881" s="160"/>
      <c r="L881" s="156"/>
      <c r="M881" s="161"/>
      <c r="T881" s="162"/>
      <c r="AT881" s="157" t="s">
        <v>177</v>
      </c>
      <c r="AU881" s="157" t="s">
        <v>87</v>
      </c>
      <c r="AV881" s="13" t="s">
        <v>87</v>
      </c>
      <c r="AW881" s="13" t="s">
        <v>38</v>
      </c>
      <c r="AX881" s="13" t="s">
        <v>78</v>
      </c>
      <c r="AY881" s="157" t="s">
        <v>165</v>
      </c>
    </row>
    <row r="882" spans="2:65" s="14" customFormat="1" ht="10.199999999999999">
      <c r="B882" s="163"/>
      <c r="D882" s="150" t="s">
        <v>177</v>
      </c>
      <c r="E882" s="164" t="s">
        <v>31</v>
      </c>
      <c r="F882" s="165" t="s">
        <v>180</v>
      </c>
      <c r="H882" s="166">
        <v>191.69</v>
      </c>
      <c r="I882" s="167"/>
      <c r="L882" s="163"/>
      <c r="M882" s="168"/>
      <c r="T882" s="169"/>
      <c r="AT882" s="164" t="s">
        <v>177</v>
      </c>
      <c r="AU882" s="164" t="s">
        <v>87</v>
      </c>
      <c r="AV882" s="14" t="s">
        <v>173</v>
      </c>
      <c r="AW882" s="14" t="s">
        <v>38</v>
      </c>
      <c r="AX882" s="14" t="s">
        <v>39</v>
      </c>
      <c r="AY882" s="164" t="s">
        <v>165</v>
      </c>
    </row>
    <row r="883" spans="2:65" s="1" customFormat="1" ht="37.799999999999997" customHeight="1">
      <c r="B883" s="35"/>
      <c r="C883" s="132" t="s">
        <v>851</v>
      </c>
      <c r="D883" s="132" t="s">
        <v>168</v>
      </c>
      <c r="E883" s="133" t="s">
        <v>852</v>
      </c>
      <c r="F883" s="134" t="s">
        <v>853</v>
      </c>
      <c r="G883" s="135" t="s">
        <v>183</v>
      </c>
      <c r="H883" s="136">
        <v>222.18199999999999</v>
      </c>
      <c r="I883" s="137"/>
      <c r="J883" s="138">
        <f>ROUND(I883*H883,2)</f>
        <v>0</v>
      </c>
      <c r="K883" s="134" t="s">
        <v>172</v>
      </c>
      <c r="L883" s="35"/>
      <c r="M883" s="139" t="s">
        <v>31</v>
      </c>
      <c r="N883" s="140" t="s">
        <v>49</v>
      </c>
      <c r="P883" s="141">
        <f>O883*H883</f>
        <v>0</v>
      </c>
      <c r="Q883" s="141">
        <v>0</v>
      </c>
      <c r="R883" s="141">
        <f>Q883*H883</f>
        <v>0</v>
      </c>
      <c r="S883" s="141">
        <v>1.0000000000000001E-5</v>
      </c>
      <c r="T883" s="142">
        <f>S883*H883</f>
        <v>2.2218200000000002E-3</v>
      </c>
      <c r="AR883" s="143" t="s">
        <v>173</v>
      </c>
      <c r="AT883" s="143" t="s">
        <v>168</v>
      </c>
      <c r="AU883" s="143" t="s">
        <v>87</v>
      </c>
      <c r="AY883" s="19" t="s">
        <v>165</v>
      </c>
      <c r="BE883" s="144">
        <f>IF(N883="základní",J883,0)</f>
        <v>0</v>
      </c>
      <c r="BF883" s="144">
        <f>IF(N883="snížená",J883,0)</f>
        <v>0</v>
      </c>
      <c r="BG883" s="144">
        <f>IF(N883="zákl. přenesená",J883,0)</f>
        <v>0</v>
      </c>
      <c r="BH883" s="144">
        <f>IF(N883="sníž. přenesená",J883,0)</f>
        <v>0</v>
      </c>
      <c r="BI883" s="144">
        <f>IF(N883="nulová",J883,0)</f>
        <v>0</v>
      </c>
      <c r="BJ883" s="19" t="s">
        <v>39</v>
      </c>
      <c r="BK883" s="144">
        <f>ROUND(I883*H883,2)</f>
        <v>0</v>
      </c>
      <c r="BL883" s="19" t="s">
        <v>173</v>
      </c>
      <c r="BM883" s="143" t="s">
        <v>854</v>
      </c>
    </row>
    <row r="884" spans="2:65" s="1" customFormat="1" ht="10.199999999999999" hidden="1">
      <c r="B884" s="35"/>
      <c r="D884" s="145" t="s">
        <v>175</v>
      </c>
      <c r="F884" s="146" t="s">
        <v>855</v>
      </c>
      <c r="I884" s="147"/>
      <c r="L884" s="35"/>
      <c r="M884" s="148"/>
      <c r="T884" s="56"/>
      <c r="AT884" s="19" t="s">
        <v>175</v>
      </c>
      <c r="AU884" s="19" t="s">
        <v>87</v>
      </c>
    </row>
    <row r="885" spans="2:65" s="12" customFormat="1" ht="10.199999999999999">
      <c r="B885" s="149"/>
      <c r="D885" s="150" t="s">
        <v>177</v>
      </c>
      <c r="E885" s="151" t="s">
        <v>31</v>
      </c>
      <c r="F885" s="152" t="s">
        <v>667</v>
      </c>
      <c r="H885" s="151" t="s">
        <v>31</v>
      </c>
      <c r="I885" s="153"/>
      <c r="L885" s="149"/>
      <c r="M885" s="154"/>
      <c r="T885" s="155"/>
      <c r="AT885" s="151" t="s">
        <v>177</v>
      </c>
      <c r="AU885" s="151" t="s">
        <v>87</v>
      </c>
      <c r="AV885" s="12" t="s">
        <v>39</v>
      </c>
      <c r="AW885" s="12" t="s">
        <v>38</v>
      </c>
      <c r="AX885" s="12" t="s">
        <v>78</v>
      </c>
      <c r="AY885" s="151" t="s">
        <v>165</v>
      </c>
    </row>
    <row r="886" spans="2:65" s="13" customFormat="1" ht="20.399999999999999">
      <c r="B886" s="156"/>
      <c r="D886" s="150" t="s">
        <v>177</v>
      </c>
      <c r="E886" s="157" t="s">
        <v>31</v>
      </c>
      <c r="F886" s="158" t="s">
        <v>856</v>
      </c>
      <c r="H886" s="159">
        <v>40.095999999999997</v>
      </c>
      <c r="I886" s="160"/>
      <c r="L886" s="156"/>
      <c r="M886" s="161"/>
      <c r="T886" s="162"/>
      <c r="AT886" s="157" t="s">
        <v>177</v>
      </c>
      <c r="AU886" s="157" t="s">
        <v>87</v>
      </c>
      <c r="AV886" s="13" t="s">
        <v>87</v>
      </c>
      <c r="AW886" s="13" t="s">
        <v>38</v>
      </c>
      <c r="AX886" s="13" t="s">
        <v>78</v>
      </c>
      <c r="AY886" s="157" t="s">
        <v>165</v>
      </c>
    </row>
    <row r="887" spans="2:65" s="12" customFormat="1" ht="10.199999999999999">
      <c r="B887" s="149"/>
      <c r="D887" s="150" t="s">
        <v>177</v>
      </c>
      <c r="E887" s="151" t="s">
        <v>31</v>
      </c>
      <c r="F887" s="152" t="s">
        <v>467</v>
      </c>
      <c r="H887" s="151" t="s">
        <v>31</v>
      </c>
      <c r="I887" s="153"/>
      <c r="L887" s="149"/>
      <c r="M887" s="154"/>
      <c r="T887" s="155"/>
      <c r="AT887" s="151" t="s">
        <v>177</v>
      </c>
      <c r="AU887" s="151" t="s">
        <v>87</v>
      </c>
      <c r="AV887" s="12" t="s">
        <v>39</v>
      </c>
      <c r="AW887" s="12" t="s">
        <v>38</v>
      </c>
      <c r="AX887" s="12" t="s">
        <v>78</v>
      </c>
      <c r="AY887" s="151" t="s">
        <v>165</v>
      </c>
    </row>
    <row r="888" spans="2:65" s="13" customFormat="1" ht="10.199999999999999">
      <c r="B888" s="156"/>
      <c r="D888" s="150" t="s">
        <v>177</v>
      </c>
      <c r="E888" s="157" t="s">
        <v>31</v>
      </c>
      <c r="F888" s="158" t="s">
        <v>857</v>
      </c>
      <c r="H888" s="159">
        <v>71.765000000000001</v>
      </c>
      <c r="I888" s="160"/>
      <c r="L888" s="156"/>
      <c r="M888" s="161"/>
      <c r="T888" s="162"/>
      <c r="AT888" s="157" t="s">
        <v>177</v>
      </c>
      <c r="AU888" s="157" t="s">
        <v>87</v>
      </c>
      <c r="AV888" s="13" t="s">
        <v>87</v>
      </c>
      <c r="AW888" s="13" t="s">
        <v>38</v>
      </c>
      <c r="AX888" s="13" t="s">
        <v>78</v>
      </c>
      <c r="AY888" s="157" t="s">
        <v>165</v>
      </c>
    </row>
    <row r="889" spans="2:65" s="12" customFormat="1" ht="10.199999999999999">
      <c r="B889" s="149"/>
      <c r="D889" s="150" t="s">
        <v>177</v>
      </c>
      <c r="E889" s="151" t="s">
        <v>31</v>
      </c>
      <c r="F889" s="152" t="s">
        <v>469</v>
      </c>
      <c r="H889" s="151" t="s">
        <v>31</v>
      </c>
      <c r="I889" s="153"/>
      <c r="L889" s="149"/>
      <c r="M889" s="154"/>
      <c r="T889" s="155"/>
      <c r="AT889" s="151" t="s">
        <v>177</v>
      </c>
      <c r="AU889" s="151" t="s">
        <v>87</v>
      </c>
      <c r="AV889" s="12" t="s">
        <v>39</v>
      </c>
      <c r="AW889" s="12" t="s">
        <v>38</v>
      </c>
      <c r="AX889" s="12" t="s">
        <v>78</v>
      </c>
      <c r="AY889" s="151" t="s">
        <v>165</v>
      </c>
    </row>
    <row r="890" spans="2:65" s="13" customFormat="1" ht="10.199999999999999">
      <c r="B890" s="156"/>
      <c r="D890" s="150" t="s">
        <v>177</v>
      </c>
      <c r="E890" s="157" t="s">
        <v>31</v>
      </c>
      <c r="F890" s="158" t="s">
        <v>858</v>
      </c>
      <c r="H890" s="159">
        <v>2.4239999999999999</v>
      </c>
      <c r="I890" s="160"/>
      <c r="L890" s="156"/>
      <c r="M890" s="161"/>
      <c r="T890" s="162"/>
      <c r="AT890" s="157" t="s">
        <v>177</v>
      </c>
      <c r="AU890" s="157" t="s">
        <v>87</v>
      </c>
      <c r="AV890" s="13" t="s">
        <v>87</v>
      </c>
      <c r="AW890" s="13" t="s">
        <v>38</v>
      </c>
      <c r="AX890" s="13" t="s">
        <v>78</v>
      </c>
      <c r="AY890" s="157" t="s">
        <v>165</v>
      </c>
    </row>
    <row r="891" spans="2:65" s="12" customFormat="1" ht="20.399999999999999">
      <c r="B891" s="149"/>
      <c r="D891" s="150" t="s">
        <v>177</v>
      </c>
      <c r="E891" s="151" t="s">
        <v>31</v>
      </c>
      <c r="F891" s="152" t="s">
        <v>471</v>
      </c>
      <c r="H891" s="151" t="s">
        <v>31</v>
      </c>
      <c r="I891" s="153"/>
      <c r="L891" s="149"/>
      <c r="M891" s="154"/>
      <c r="T891" s="155"/>
      <c r="AT891" s="151" t="s">
        <v>177</v>
      </c>
      <c r="AU891" s="151" t="s">
        <v>87</v>
      </c>
      <c r="AV891" s="12" t="s">
        <v>39</v>
      </c>
      <c r="AW891" s="12" t="s">
        <v>38</v>
      </c>
      <c r="AX891" s="12" t="s">
        <v>78</v>
      </c>
      <c r="AY891" s="151" t="s">
        <v>165</v>
      </c>
    </row>
    <row r="892" spans="2:65" s="13" customFormat="1" ht="10.199999999999999">
      <c r="B892" s="156"/>
      <c r="D892" s="150" t="s">
        <v>177</v>
      </c>
      <c r="E892" s="157" t="s">
        <v>31</v>
      </c>
      <c r="F892" s="158" t="s">
        <v>859</v>
      </c>
      <c r="H892" s="159">
        <v>2.04</v>
      </c>
      <c r="I892" s="160"/>
      <c r="L892" s="156"/>
      <c r="M892" s="161"/>
      <c r="T892" s="162"/>
      <c r="AT892" s="157" t="s">
        <v>177</v>
      </c>
      <c r="AU892" s="157" t="s">
        <v>87</v>
      </c>
      <c r="AV892" s="13" t="s">
        <v>87</v>
      </c>
      <c r="AW892" s="13" t="s">
        <v>38</v>
      </c>
      <c r="AX892" s="13" t="s">
        <v>78</v>
      </c>
      <c r="AY892" s="157" t="s">
        <v>165</v>
      </c>
    </row>
    <row r="893" spans="2:65" s="12" customFormat="1" ht="10.199999999999999">
      <c r="B893" s="149"/>
      <c r="D893" s="150" t="s">
        <v>177</v>
      </c>
      <c r="E893" s="151" t="s">
        <v>31</v>
      </c>
      <c r="F893" s="152" t="s">
        <v>860</v>
      </c>
      <c r="H893" s="151" t="s">
        <v>31</v>
      </c>
      <c r="I893" s="153"/>
      <c r="L893" s="149"/>
      <c r="M893" s="154"/>
      <c r="T893" s="155"/>
      <c r="AT893" s="151" t="s">
        <v>177</v>
      </c>
      <c r="AU893" s="151" t="s">
        <v>87</v>
      </c>
      <c r="AV893" s="12" t="s">
        <v>39</v>
      </c>
      <c r="AW893" s="12" t="s">
        <v>38</v>
      </c>
      <c r="AX893" s="12" t="s">
        <v>78</v>
      </c>
      <c r="AY893" s="151" t="s">
        <v>165</v>
      </c>
    </row>
    <row r="894" spans="2:65" s="13" customFormat="1" ht="10.199999999999999">
      <c r="B894" s="156"/>
      <c r="D894" s="150" t="s">
        <v>177</v>
      </c>
      <c r="E894" s="157" t="s">
        <v>31</v>
      </c>
      <c r="F894" s="158" t="s">
        <v>861</v>
      </c>
      <c r="H894" s="159">
        <v>51.914000000000001</v>
      </c>
      <c r="I894" s="160"/>
      <c r="L894" s="156"/>
      <c r="M894" s="161"/>
      <c r="T894" s="162"/>
      <c r="AT894" s="157" t="s">
        <v>177</v>
      </c>
      <c r="AU894" s="157" t="s">
        <v>87</v>
      </c>
      <c r="AV894" s="13" t="s">
        <v>87</v>
      </c>
      <c r="AW894" s="13" t="s">
        <v>38</v>
      </c>
      <c r="AX894" s="13" t="s">
        <v>78</v>
      </c>
      <c r="AY894" s="157" t="s">
        <v>165</v>
      </c>
    </row>
    <row r="895" spans="2:65" s="13" customFormat="1" ht="10.199999999999999">
      <c r="B895" s="156"/>
      <c r="D895" s="150" t="s">
        <v>177</v>
      </c>
      <c r="E895" s="157" t="s">
        <v>31</v>
      </c>
      <c r="F895" s="158" t="s">
        <v>862</v>
      </c>
      <c r="H895" s="159">
        <v>53.942999999999998</v>
      </c>
      <c r="I895" s="160"/>
      <c r="L895" s="156"/>
      <c r="M895" s="161"/>
      <c r="T895" s="162"/>
      <c r="AT895" s="157" t="s">
        <v>177</v>
      </c>
      <c r="AU895" s="157" t="s">
        <v>87</v>
      </c>
      <c r="AV895" s="13" t="s">
        <v>87</v>
      </c>
      <c r="AW895" s="13" t="s">
        <v>38</v>
      </c>
      <c r="AX895" s="13" t="s">
        <v>78</v>
      </c>
      <c r="AY895" s="157" t="s">
        <v>165</v>
      </c>
    </row>
    <row r="896" spans="2:65" s="14" customFormat="1" ht="10.199999999999999">
      <c r="B896" s="163"/>
      <c r="D896" s="150" t="s">
        <v>177</v>
      </c>
      <c r="E896" s="164" t="s">
        <v>31</v>
      </c>
      <c r="F896" s="165" t="s">
        <v>180</v>
      </c>
      <c r="H896" s="166">
        <v>222.18199999999999</v>
      </c>
      <c r="I896" s="167"/>
      <c r="L896" s="163"/>
      <c r="M896" s="168"/>
      <c r="T896" s="169"/>
      <c r="AT896" s="164" t="s">
        <v>177</v>
      </c>
      <c r="AU896" s="164" t="s">
        <v>87</v>
      </c>
      <c r="AV896" s="14" t="s">
        <v>173</v>
      </c>
      <c r="AW896" s="14" t="s">
        <v>38</v>
      </c>
      <c r="AX896" s="14" t="s">
        <v>39</v>
      </c>
      <c r="AY896" s="164" t="s">
        <v>165</v>
      </c>
    </row>
    <row r="897" spans="2:65" s="1" customFormat="1" ht="16.5" customHeight="1">
      <c r="B897" s="35"/>
      <c r="C897" s="132" t="s">
        <v>863</v>
      </c>
      <c r="D897" s="132" t="s">
        <v>168</v>
      </c>
      <c r="E897" s="133" t="s">
        <v>864</v>
      </c>
      <c r="F897" s="134" t="s">
        <v>865</v>
      </c>
      <c r="G897" s="135" t="s">
        <v>183</v>
      </c>
      <c r="H897" s="136">
        <v>1190.46</v>
      </c>
      <c r="I897" s="137"/>
      <c r="J897" s="138">
        <f>ROUND(I897*H897,2)</f>
        <v>0</v>
      </c>
      <c r="K897" s="134" t="s">
        <v>172</v>
      </c>
      <c r="L897" s="35"/>
      <c r="M897" s="139" t="s">
        <v>31</v>
      </c>
      <c r="N897" s="140" t="s">
        <v>49</v>
      </c>
      <c r="P897" s="141">
        <f>O897*H897</f>
        <v>0</v>
      </c>
      <c r="Q897" s="141">
        <v>0</v>
      </c>
      <c r="R897" s="141">
        <f>Q897*H897</f>
        <v>0</v>
      </c>
      <c r="S897" s="141">
        <v>0</v>
      </c>
      <c r="T897" s="142">
        <f>S897*H897</f>
        <v>0</v>
      </c>
      <c r="AR897" s="143" t="s">
        <v>173</v>
      </c>
      <c r="AT897" s="143" t="s">
        <v>168</v>
      </c>
      <c r="AU897" s="143" t="s">
        <v>87</v>
      </c>
      <c r="AY897" s="19" t="s">
        <v>165</v>
      </c>
      <c r="BE897" s="144">
        <f>IF(N897="základní",J897,0)</f>
        <v>0</v>
      </c>
      <c r="BF897" s="144">
        <f>IF(N897="snížená",J897,0)</f>
        <v>0</v>
      </c>
      <c r="BG897" s="144">
        <f>IF(N897="zákl. přenesená",J897,0)</f>
        <v>0</v>
      </c>
      <c r="BH897" s="144">
        <f>IF(N897="sníž. přenesená",J897,0)</f>
        <v>0</v>
      </c>
      <c r="BI897" s="144">
        <f>IF(N897="nulová",J897,0)</f>
        <v>0</v>
      </c>
      <c r="BJ897" s="19" t="s">
        <v>39</v>
      </c>
      <c r="BK897" s="144">
        <f>ROUND(I897*H897,2)</f>
        <v>0</v>
      </c>
      <c r="BL897" s="19" t="s">
        <v>173</v>
      </c>
      <c r="BM897" s="143" t="s">
        <v>866</v>
      </c>
    </row>
    <row r="898" spans="2:65" s="1" customFormat="1" ht="10.199999999999999" hidden="1">
      <c r="B898" s="35"/>
      <c r="D898" s="145" t="s">
        <v>175</v>
      </c>
      <c r="F898" s="146" t="s">
        <v>867</v>
      </c>
      <c r="I898" s="147"/>
      <c r="L898" s="35"/>
      <c r="M898" s="148"/>
      <c r="T898" s="56"/>
      <c r="AT898" s="19" t="s">
        <v>175</v>
      </c>
      <c r="AU898" s="19" t="s">
        <v>87</v>
      </c>
    </row>
    <row r="899" spans="2:65" s="12" customFormat="1" ht="10.199999999999999">
      <c r="B899" s="149"/>
      <c r="D899" s="150" t="s">
        <v>177</v>
      </c>
      <c r="E899" s="151" t="s">
        <v>31</v>
      </c>
      <c r="F899" s="152" t="s">
        <v>374</v>
      </c>
      <c r="H899" s="151" t="s">
        <v>31</v>
      </c>
      <c r="I899" s="153"/>
      <c r="L899" s="149"/>
      <c r="M899" s="154"/>
      <c r="T899" s="155"/>
      <c r="AT899" s="151" t="s">
        <v>177</v>
      </c>
      <c r="AU899" s="151" t="s">
        <v>87</v>
      </c>
      <c r="AV899" s="12" t="s">
        <v>39</v>
      </c>
      <c r="AW899" s="12" t="s">
        <v>38</v>
      </c>
      <c r="AX899" s="12" t="s">
        <v>78</v>
      </c>
      <c r="AY899" s="151" t="s">
        <v>165</v>
      </c>
    </row>
    <row r="900" spans="2:65" s="12" customFormat="1" ht="10.199999999999999">
      <c r="B900" s="149"/>
      <c r="D900" s="150" t="s">
        <v>177</v>
      </c>
      <c r="E900" s="151" t="s">
        <v>31</v>
      </c>
      <c r="F900" s="152" t="s">
        <v>452</v>
      </c>
      <c r="H900" s="151" t="s">
        <v>31</v>
      </c>
      <c r="I900" s="153"/>
      <c r="L900" s="149"/>
      <c r="M900" s="154"/>
      <c r="T900" s="155"/>
      <c r="AT900" s="151" t="s">
        <v>177</v>
      </c>
      <c r="AU900" s="151" t="s">
        <v>87</v>
      </c>
      <c r="AV900" s="12" t="s">
        <v>39</v>
      </c>
      <c r="AW900" s="12" t="s">
        <v>38</v>
      </c>
      <c r="AX900" s="12" t="s">
        <v>78</v>
      </c>
      <c r="AY900" s="151" t="s">
        <v>165</v>
      </c>
    </row>
    <row r="901" spans="2:65" s="12" customFormat="1" ht="10.199999999999999">
      <c r="B901" s="149"/>
      <c r="D901" s="150" t="s">
        <v>177</v>
      </c>
      <c r="E901" s="151" t="s">
        <v>31</v>
      </c>
      <c r="F901" s="152" t="s">
        <v>453</v>
      </c>
      <c r="H901" s="151" t="s">
        <v>31</v>
      </c>
      <c r="I901" s="153"/>
      <c r="L901" s="149"/>
      <c r="M901" s="154"/>
      <c r="T901" s="155"/>
      <c r="AT901" s="151" t="s">
        <v>177</v>
      </c>
      <c r="AU901" s="151" t="s">
        <v>87</v>
      </c>
      <c r="AV901" s="12" t="s">
        <v>39</v>
      </c>
      <c r="AW901" s="12" t="s">
        <v>38</v>
      </c>
      <c r="AX901" s="12" t="s">
        <v>78</v>
      </c>
      <c r="AY901" s="151" t="s">
        <v>165</v>
      </c>
    </row>
    <row r="902" spans="2:65" s="13" customFormat="1" ht="20.399999999999999">
      <c r="B902" s="156"/>
      <c r="D902" s="150" t="s">
        <v>177</v>
      </c>
      <c r="E902" s="157" t="s">
        <v>31</v>
      </c>
      <c r="F902" s="158" t="s">
        <v>454</v>
      </c>
      <c r="H902" s="159">
        <v>108.47499999999999</v>
      </c>
      <c r="I902" s="160"/>
      <c r="L902" s="156"/>
      <c r="M902" s="161"/>
      <c r="T902" s="162"/>
      <c r="AT902" s="157" t="s">
        <v>177</v>
      </c>
      <c r="AU902" s="157" t="s">
        <v>87</v>
      </c>
      <c r="AV902" s="13" t="s">
        <v>87</v>
      </c>
      <c r="AW902" s="13" t="s">
        <v>38</v>
      </c>
      <c r="AX902" s="13" t="s">
        <v>78</v>
      </c>
      <c r="AY902" s="157" t="s">
        <v>165</v>
      </c>
    </row>
    <row r="903" spans="2:65" s="12" customFormat="1" ht="20.399999999999999">
      <c r="B903" s="149"/>
      <c r="D903" s="150" t="s">
        <v>177</v>
      </c>
      <c r="E903" s="151" t="s">
        <v>31</v>
      </c>
      <c r="F903" s="152" t="s">
        <v>375</v>
      </c>
      <c r="H903" s="151" t="s">
        <v>31</v>
      </c>
      <c r="I903" s="153"/>
      <c r="L903" s="149"/>
      <c r="M903" s="154"/>
      <c r="T903" s="155"/>
      <c r="AT903" s="151" t="s">
        <v>177</v>
      </c>
      <c r="AU903" s="151" t="s">
        <v>87</v>
      </c>
      <c r="AV903" s="12" t="s">
        <v>39</v>
      </c>
      <c r="AW903" s="12" t="s">
        <v>38</v>
      </c>
      <c r="AX903" s="12" t="s">
        <v>78</v>
      </c>
      <c r="AY903" s="151" t="s">
        <v>165</v>
      </c>
    </row>
    <row r="904" spans="2:65" s="13" customFormat="1" ht="10.199999999999999">
      <c r="B904" s="156"/>
      <c r="D904" s="150" t="s">
        <v>177</v>
      </c>
      <c r="E904" s="157" t="s">
        <v>31</v>
      </c>
      <c r="F904" s="158" t="s">
        <v>376</v>
      </c>
      <c r="H904" s="159">
        <v>62.81</v>
      </c>
      <c r="I904" s="160"/>
      <c r="L904" s="156"/>
      <c r="M904" s="161"/>
      <c r="T904" s="162"/>
      <c r="AT904" s="157" t="s">
        <v>177</v>
      </c>
      <c r="AU904" s="157" t="s">
        <v>87</v>
      </c>
      <c r="AV904" s="13" t="s">
        <v>87</v>
      </c>
      <c r="AW904" s="13" t="s">
        <v>38</v>
      </c>
      <c r="AX904" s="13" t="s">
        <v>78</v>
      </c>
      <c r="AY904" s="157" t="s">
        <v>165</v>
      </c>
    </row>
    <row r="905" spans="2:65" s="12" customFormat="1" ht="10.199999999999999">
      <c r="B905" s="149"/>
      <c r="D905" s="150" t="s">
        <v>177</v>
      </c>
      <c r="E905" s="151" t="s">
        <v>31</v>
      </c>
      <c r="F905" s="152" t="s">
        <v>374</v>
      </c>
      <c r="H905" s="151" t="s">
        <v>31</v>
      </c>
      <c r="I905" s="153"/>
      <c r="L905" s="149"/>
      <c r="M905" s="154"/>
      <c r="T905" s="155"/>
      <c r="AT905" s="151" t="s">
        <v>177</v>
      </c>
      <c r="AU905" s="151" t="s">
        <v>87</v>
      </c>
      <c r="AV905" s="12" t="s">
        <v>39</v>
      </c>
      <c r="AW905" s="12" t="s">
        <v>38</v>
      </c>
      <c r="AX905" s="12" t="s">
        <v>78</v>
      </c>
      <c r="AY905" s="151" t="s">
        <v>165</v>
      </c>
    </row>
    <row r="906" spans="2:65" s="12" customFormat="1" ht="10.199999999999999">
      <c r="B906" s="149"/>
      <c r="D906" s="150" t="s">
        <v>177</v>
      </c>
      <c r="E906" s="151" t="s">
        <v>31</v>
      </c>
      <c r="F906" s="152" t="s">
        <v>377</v>
      </c>
      <c r="H906" s="151" t="s">
        <v>31</v>
      </c>
      <c r="I906" s="153"/>
      <c r="L906" s="149"/>
      <c r="M906" s="154"/>
      <c r="T906" s="155"/>
      <c r="AT906" s="151" t="s">
        <v>177</v>
      </c>
      <c r="AU906" s="151" t="s">
        <v>87</v>
      </c>
      <c r="AV906" s="12" t="s">
        <v>39</v>
      </c>
      <c r="AW906" s="12" t="s">
        <v>38</v>
      </c>
      <c r="AX906" s="12" t="s">
        <v>78</v>
      </c>
      <c r="AY906" s="151" t="s">
        <v>165</v>
      </c>
    </row>
    <row r="907" spans="2:65" s="13" customFormat="1" ht="10.199999999999999">
      <c r="B907" s="156"/>
      <c r="D907" s="150" t="s">
        <v>177</v>
      </c>
      <c r="E907" s="157" t="s">
        <v>31</v>
      </c>
      <c r="F907" s="158" t="s">
        <v>378</v>
      </c>
      <c r="H907" s="159">
        <v>19.47</v>
      </c>
      <c r="I907" s="160"/>
      <c r="L907" s="156"/>
      <c r="M907" s="161"/>
      <c r="T907" s="162"/>
      <c r="AT907" s="157" t="s">
        <v>177</v>
      </c>
      <c r="AU907" s="157" t="s">
        <v>87</v>
      </c>
      <c r="AV907" s="13" t="s">
        <v>87</v>
      </c>
      <c r="AW907" s="13" t="s">
        <v>38</v>
      </c>
      <c r="AX907" s="13" t="s">
        <v>78</v>
      </c>
      <c r="AY907" s="157" t="s">
        <v>165</v>
      </c>
    </row>
    <row r="908" spans="2:65" s="15" customFormat="1" ht="10.199999999999999">
      <c r="B908" s="170"/>
      <c r="D908" s="150" t="s">
        <v>177</v>
      </c>
      <c r="E908" s="171" t="s">
        <v>31</v>
      </c>
      <c r="F908" s="172" t="s">
        <v>246</v>
      </c>
      <c r="H908" s="173">
        <v>190.755</v>
      </c>
      <c r="I908" s="174"/>
      <c r="L908" s="170"/>
      <c r="M908" s="175"/>
      <c r="T908" s="176"/>
      <c r="AT908" s="171" t="s">
        <v>177</v>
      </c>
      <c r="AU908" s="171" t="s">
        <v>87</v>
      </c>
      <c r="AV908" s="15" t="s">
        <v>166</v>
      </c>
      <c r="AW908" s="15" t="s">
        <v>38</v>
      </c>
      <c r="AX908" s="15" t="s">
        <v>78</v>
      </c>
      <c r="AY908" s="171" t="s">
        <v>165</v>
      </c>
    </row>
    <row r="909" spans="2:65" s="12" customFormat="1" ht="10.199999999999999">
      <c r="B909" s="149"/>
      <c r="D909" s="150" t="s">
        <v>177</v>
      </c>
      <c r="E909" s="151" t="s">
        <v>31</v>
      </c>
      <c r="F909" s="152" t="s">
        <v>370</v>
      </c>
      <c r="H909" s="151" t="s">
        <v>31</v>
      </c>
      <c r="I909" s="153"/>
      <c r="L909" s="149"/>
      <c r="M909" s="154"/>
      <c r="T909" s="155"/>
      <c r="AT909" s="151" t="s">
        <v>177</v>
      </c>
      <c r="AU909" s="151" t="s">
        <v>87</v>
      </c>
      <c r="AV909" s="12" t="s">
        <v>39</v>
      </c>
      <c r="AW909" s="12" t="s">
        <v>38</v>
      </c>
      <c r="AX909" s="12" t="s">
        <v>78</v>
      </c>
      <c r="AY909" s="151" t="s">
        <v>165</v>
      </c>
    </row>
    <row r="910" spans="2:65" s="12" customFormat="1" ht="10.199999999999999">
      <c r="B910" s="149"/>
      <c r="D910" s="150" t="s">
        <v>177</v>
      </c>
      <c r="E910" s="151" t="s">
        <v>31</v>
      </c>
      <c r="F910" s="152" t="s">
        <v>868</v>
      </c>
      <c r="H910" s="151" t="s">
        <v>31</v>
      </c>
      <c r="I910" s="153"/>
      <c r="L910" s="149"/>
      <c r="M910" s="154"/>
      <c r="T910" s="155"/>
      <c r="AT910" s="151" t="s">
        <v>177</v>
      </c>
      <c r="AU910" s="151" t="s">
        <v>87</v>
      </c>
      <c r="AV910" s="12" t="s">
        <v>39</v>
      </c>
      <c r="AW910" s="12" t="s">
        <v>38</v>
      </c>
      <c r="AX910" s="12" t="s">
        <v>78</v>
      </c>
      <c r="AY910" s="151" t="s">
        <v>165</v>
      </c>
    </row>
    <row r="911" spans="2:65" s="12" customFormat="1" ht="20.399999999999999">
      <c r="B911" s="149"/>
      <c r="D911" s="150" t="s">
        <v>177</v>
      </c>
      <c r="E911" s="151" t="s">
        <v>31</v>
      </c>
      <c r="F911" s="152" t="s">
        <v>372</v>
      </c>
      <c r="H911" s="151" t="s">
        <v>31</v>
      </c>
      <c r="I911" s="153"/>
      <c r="L911" s="149"/>
      <c r="M911" s="154"/>
      <c r="T911" s="155"/>
      <c r="AT911" s="151" t="s">
        <v>177</v>
      </c>
      <c r="AU911" s="151" t="s">
        <v>87</v>
      </c>
      <c r="AV911" s="12" t="s">
        <v>39</v>
      </c>
      <c r="AW911" s="12" t="s">
        <v>38</v>
      </c>
      <c r="AX911" s="12" t="s">
        <v>78</v>
      </c>
      <c r="AY911" s="151" t="s">
        <v>165</v>
      </c>
    </row>
    <row r="912" spans="2:65" s="13" customFormat="1" ht="10.199999999999999">
      <c r="B912" s="156"/>
      <c r="D912" s="150" t="s">
        <v>177</v>
      </c>
      <c r="E912" s="157" t="s">
        <v>31</v>
      </c>
      <c r="F912" s="158" t="s">
        <v>373</v>
      </c>
      <c r="H912" s="159">
        <v>44.5</v>
      </c>
      <c r="I912" s="160"/>
      <c r="L912" s="156"/>
      <c r="M912" s="161"/>
      <c r="T912" s="162"/>
      <c r="AT912" s="157" t="s">
        <v>177</v>
      </c>
      <c r="AU912" s="157" t="s">
        <v>87</v>
      </c>
      <c r="AV912" s="13" t="s">
        <v>87</v>
      </c>
      <c r="AW912" s="13" t="s">
        <v>38</v>
      </c>
      <c r="AX912" s="13" t="s">
        <v>78</v>
      </c>
      <c r="AY912" s="157" t="s">
        <v>165</v>
      </c>
    </row>
    <row r="913" spans="2:51" s="15" customFormat="1" ht="10.199999999999999">
      <c r="B913" s="170"/>
      <c r="D913" s="150" t="s">
        <v>177</v>
      </c>
      <c r="E913" s="171" t="s">
        <v>31</v>
      </c>
      <c r="F913" s="172" t="s">
        <v>246</v>
      </c>
      <c r="H913" s="173">
        <v>44.5</v>
      </c>
      <c r="I913" s="174"/>
      <c r="L913" s="170"/>
      <c r="M913" s="175"/>
      <c r="T913" s="176"/>
      <c r="AT913" s="171" t="s">
        <v>177</v>
      </c>
      <c r="AU913" s="171" t="s">
        <v>87</v>
      </c>
      <c r="AV913" s="15" t="s">
        <v>166</v>
      </c>
      <c r="AW913" s="15" t="s">
        <v>38</v>
      </c>
      <c r="AX913" s="15" t="s">
        <v>78</v>
      </c>
      <c r="AY913" s="171" t="s">
        <v>165</v>
      </c>
    </row>
    <row r="914" spans="2:51" s="12" customFormat="1" ht="10.199999999999999">
      <c r="B914" s="149"/>
      <c r="D914" s="150" t="s">
        <v>177</v>
      </c>
      <c r="E914" s="151" t="s">
        <v>31</v>
      </c>
      <c r="F914" s="152" t="s">
        <v>455</v>
      </c>
      <c r="H914" s="151" t="s">
        <v>31</v>
      </c>
      <c r="I914" s="153"/>
      <c r="L914" s="149"/>
      <c r="M914" s="154"/>
      <c r="T914" s="155"/>
      <c r="AT914" s="151" t="s">
        <v>177</v>
      </c>
      <c r="AU914" s="151" t="s">
        <v>87</v>
      </c>
      <c r="AV914" s="12" t="s">
        <v>39</v>
      </c>
      <c r="AW914" s="12" t="s">
        <v>38</v>
      </c>
      <c r="AX914" s="12" t="s">
        <v>78</v>
      </c>
      <c r="AY914" s="151" t="s">
        <v>165</v>
      </c>
    </row>
    <row r="915" spans="2:51" s="12" customFormat="1" ht="10.199999999999999">
      <c r="B915" s="149"/>
      <c r="D915" s="150" t="s">
        <v>177</v>
      </c>
      <c r="E915" s="151" t="s">
        <v>31</v>
      </c>
      <c r="F915" s="152" t="s">
        <v>667</v>
      </c>
      <c r="H915" s="151" t="s">
        <v>31</v>
      </c>
      <c r="I915" s="153"/>
      <c r="L915" s="149"/>
      <c r="M915" s="154"/>
      <c r="T915" s="155"/>
      <c r="AT915" s="151" t="s">
        <v>177</v>
      </c>
      <c r="AU915" s="151" t="s">
        <v>87</v>
      </c>
      <c r="AV915" s="12" t="s">
        <v>39</v>
      </c>
      <c r="AW915" s="12" t="s">
        <v>38</v>
      </c>
      <c r="AX915" s="12" t="s">
        <v>78</v>
      </c>
      <c r="AY915" s="151" t="s">
        <v>165</v>
      </c>
    </row>
    <row r="916" spans="2:51" s="13" customFormat="1" ht="20.399999999999999">
      <c r="B916" s="156"/>
      <c r="D916" s="150" t="s">
        <v>177</v>
      </c>
      <c r="E916" s="157" t="s">
        <v>31</v>
      </c>
      <c r="F916" s="158" t="s">
        <v>457</v>
      </c>
      <c r="H916" s="159">
        <v>392.73500000000001</v>
      </c>
      <c r="I916" s="160"/>
      <c r="L916" s="156"/>
      <c r="M916" s="161"/>
      <c r="T916" s="162"/>
      <c r="AT916" s="157" t="s">
        <v>177</v>
      </c>
      <c r="AU916" s="157" t="s">
        <v>87</v>
      </c>
      <c r="AV916" s="13" t="s">
        <v>87</v>
      </c>
      <c r="AW916" s="13" t="s">
        <v>38</v>
      </c>
      <c r="AX916" s="13" t="s">
        <v>78</v>
      </c>
      <c r="AY916" s="157" t="s">
        <v>165</v>
      </c>
    </row>
    <row r="917" spans="2:51" s="13" customFormat="1" ht="30.6">
      <c r="B917" s="156"/>
      <c r="D917" s="150" t="s">
        <v>177</v>
      </c>
      <c r="E917" s="157" t="s">
        <v>31</v>
      </c>
      <c r="F917" s="158" t="s">
        <v>458</v>
      </c>
      <c r="H917" s="159">
        <v>-40.095999999999997</v>
      </c>
      <c r="I917" s="160"/>
      <c r="L917" s="156"/>
      <c r="M917" s="161"/>
      <c r="T917" s="162"/>
      <c r="AT917" s="157" t="s">
        <v>177</v>
      </c>
      <c r="AU917" s="157" t="s">
        <v>87</v>
      </c>
      <c r="AV917" s="13" t="s">
        <v>87</v>
      </c>
      <c r="AW917" s="13" t="s">
        <v>38</v>
      </c>
      <c r="AX917" s="13" t="s">
        <v>78</v>
      </c>
      <c r="AY917" s="157" t="s">
        <v>165</v>
      </c>
    </row>
    <row r="918" spans="2:51" s="12" customFormat="1" ht="10.199999999999999">
      <c r="B918" s="149"/>
      <c r="D918" s="150" t="s">
        <v>177</v>
      </c>
      <c r="E918" s="151" t="s">
        <v>31</v>
      </c>
      <c r="F918" s="152" t="s">
        <v>459</v>
      </c>
      <c r="H918" s="151" t="s">
        <v>31</v>
      </c>
      <c r="I918" s="153"/>
      <c r="L918" s="149"/>
      <c r="M918" s="154"/>
      <c r="T918" s="155"/>
      <c r="AT918" s="151" t="s">
        <v>177</v>
      </c>
      <c r="AU918" s="151" t="s">
        <v>87</v>
      </c>
      <c r="AV918" s="12" t="s">
        <v>39</v>
      </c>
      <c r="AW918" s="12" t="s">
        <v>38</v>
      </c>
      <c r="AX918" s="12" t="s">
        <v>78</v>
      </c>
      <c r="AY918" s="151" t="s">
        <v>165</v>
      </c>
    </row>
    <row r="919" spans="2:51" s="13" customFormat="1" ht="10.199999999999999">
      <c r="B919" s="156"/>
      <c r="D919" s="150" t="s">
        <v>177</v>
      </c>
      <c r="E919" s="157" t="s">
        <v>31</v>
      </c>
      <c r="F919" s="158" t="s">
        <v>460</v>
      </c>
      <c r="H919" s="159">
        <v>0.3</v>
      </c>
      <c r="I919" s="160"/>
      <c r="L919" s="156"/>
      <c r="M919" s="161"/>
      <c r="T919" s="162"/>
      <c r="AT919" s="157" t="s">
        <v>177</v>
      </c>
      <c r="AU919" s="157" t="s">
        <v>87</v>
      </c>
      <c r="AV919" s="13" t="s">
        <v>87</v>
      </c>
      <c r="AW919" s="13" t="s">
        <v>38</v>
      </c>
      <c r="AX919" s="13" t="s">
        <v>78</v>
      </c>
      <c r="AY919" s="157" t="s">
        <v>165</v>
      </c>
    </row>
    <row r="920" spans="2:51" s="12" customFormat="1" ht="10.199999999999999">
      <c r="B920" s="149"/>
      <c r="D920" s="150" t="s">
        <v>177</v>
      </c>
      <c r="E920" s="151" t="s">
        <v>31</v>
      </c>
      <c r="F920" s="152" t="s">
        <v>461</v>
      </c>
      <c r="H920" s="151" t="s">
        <v>31</v>
      </c>
      <c r="I920" s="153"/>
      <c r="L920" s="149"/>
      <c r="M920" s="154"/>
      <c r="T920" s="155"/>
      <c r="AT920" s="151" t="s">
        <v>177</v>
      </c>
      <c r="AU920" s="151" t="s">
        <v>87</v>
      </c>
      <c r="AV920" s="12" t="s">
        <v>39</v>
      </c>
      <c r="AW920" s="12" t="s">
        <v>38</v>
      </c>
      <c r="AX920" s="12" t="s">
        <v>78</v>
      </c>
      <c r="AY920" s="151" t="s">
        <v>165</v>
      </c>
    </row>
    <row r="921" spans="2:51" s="13" customFormat="1" ht="30.6">
      <c r="B921" s="156"/>
      <c r="D921" s="150" t="s">
        <v>177</v>
      </c>
      <c r="E921" s="157" t="s">
        <v>31</v>
      </c>
      <c r="F921" s="158" t="s">
        <v>462</v>
      </c>
      <c r="H921" s="159">
        <v>19.983000000000001</v>
      </c>
      <c r="I921" s="160"/>
      <c r="L921" s="156"/>
      <c r="M921" s="161"/>
      <c r="T921" s="162"/>
      <c r="AT921" s="157" t="s">
        <v>177</v>
      </c>
      <c r="AU921" s="157" t="s">
        <v>87</v>
      </c>
      <c r="AV921" s="13" t="s">
        <v>87</v>
      </c>
      <c r="AW921" s="13" t="s">
        <v>38</v>
      </c>
      <c r="AX921" s="13" t="s">
        <v>78</v>
      </c>
      <c r="AY921" s="157" t="s">
        <v>165</v>
      </c>
    </row>
    <row r="922" spans="2:51" s="13" customFormat="1" ht="10.199999999999999">
      <c r="B922" s="156"/>
      <c r="D922" s="150" t="s">
        <v>177</v>
      </c>
      <c r="E922" s="157" t="s">
        <v>31</v>
      </c>
      <c r="F922" s="158" t="s">
        <v>463</v>
      </c>
      <c r="H922" s="159">
        <v>3.3</v>
      </c>
      <c r="I922" s="160"/>
      <c r="L922" s="156"/>
      <c r="M922" s="161"/>
      <c r="T922" s="162"/>
      <c r="AT922" s="157" t="s">
        <v>177</v>
      </c>
      <c r="AU922" s="157" t="s">
        <v>87</v>
      </c>
      <c r="AV922" s="13" t="s">
        <v>87</v>
      </c>
      <c r="AW922" s="13" t="s">
        <v>38</v>
      </c>
      <c r="AX922" s="13" t="s">
        <v>78</v>
      </c>
      <c r="AY922" s="157" t="s">
        <v>165</v>
      </c>
    </row>
    <row r="923" spans="2:51" s="15" customFormat="1" ht="10.199999999999999">
      <c r="B923" s="170"/>
      <c r="D923" s="150" t="s">
        <v>177</v>
      </c>
      <c r="E923" s="171" t="s">
        <v>31</v>
      </c>
      <c r="F923" s="172" t="s">
        <v>246</v>
      </c>
      <c r="H923" s="173">
        <v>376.22199999999998</v>
      </c>
      <c r="I923" s="174"/>
      <c r="L923" s="170"/>
      <c r="M923" s="175"/>
      <c r="T923" s="176"/>
      <c r="AT923" s="171" t="s">
        <v>177</v>
      </c>
      <c r="AU923" s="171" t="s">
        <v>87</v>
      </c>
      <c r="AV923" s="15" t="s">
        <v>166</v>
      </c>
      <c r="AW923" s="15" t="s">
        <v>38</v>
      </c>
      <c r="AX923" s="15" t="s">
        <v>78</v>
      </c>
      <c r="AY923" s="171" t="s">
        <v>165</v>
      </c>
    </row>
    <row r="924" spans="2:51" s="12" customFormat="1" ht="10.199999999999999">
      <c r="B924" s="149"/>
      <c r="D924" s="150" t="s">
        <v>177</v>
      </c>
      <c r="E924" s="151" t="s">
        <v>31</v>
      </c>
      <c r="F924" s="152" t="s">
        <v>379</v>
      </c>
      <c r="H924" s="151" t="s">
        <v>31</v>
      </c>
      <c r="I924" s="153"/>
      <c r="L924" s="149"/>
      <c r="M924" s="154"/>
      <c r="T924" s="155"/>
      <c r="AT924" s="151" t="s">
        <v>177</v>
      </c>
      <c r="AU924" s="151" t="s">
        <v>87</v>
      </c>
      <c r="AV924" s="12" t="s">
        <v>39</v>
      </c>
      <c r="AW924" s="12" t="s">
        <v>38</v>
      </c>
      <c r="AX924" s="12" t="s">
        <v>78</v>
      </c>
      <c r="AY924" s="151" t="s">
        <v>165</v>
      </c>
    </row>
    <row r="925" spans="2:51" s="12" customFormat="1" ht="10.199999999999999">
      <c r="B925" s="149"/>
      <c r="D925" s="150" t="s">
        <v>177</v>
      </c>
      <c r="E925" s="151" t="s">
        <v>31</v>
      </c>
      <c r="F925" s="152" t="s">
        <v>380</v>
      </c>
      <c r="H925" s="151" t="s">
        <v>31</v>
      </c>
      <c r="I925" s="153"/>
      <c r="L925" s="149"/>
      <c r="M925" s="154"/>
      <c r="T925" s="155"/>
      <c r="AT925" s="151" t="s">
        <v>177</v>
      </c>
      <c r="AU925" s="151" t="s">
        <v>87</v>
      </c>
      <c r="AV925" s="12" t="s">
        <v>39</v>
      </c>
      <c r="AW925" s="12" t="s">
        <v>38</v>
      </c>
      <c r="AX925" s="12" t="s">
        <v>78</v>
      </c>
      <c r="AY925" s="151" t="s">
        <v>165</v>
      </c>
    </row>
    <row r="926" spans="2:51" s="13" customFormat="1" ht="10.199999999999999">
      <c r="B926" s="156"/>
      <c r="D926" s="150" t="s">
        <v>177</v>
      </c>
      <c r="E926" s="157" t="s">
        <v>31</v>
      </c>
      <c r="F926" s="158" t="s">
        <v>381</v>
      </c>
      <c r="H926" s="159">
        <v>27.03</v>
      </c>
      <c r="I926" s="160"/>
      <c r="L926" s="156"/>
      <c r="M926" s="161"/>
      <c r="T926" s="162"/>
      <c r="AT926" s="157" t="s">
        <v>177</v>
      </c>
      <c r="AU926" s="157" t="s">
        <v>87</v>
      </c>
      <c r="AV926" s="13" t="s">
        <v>87</v>
      </c>
      <c r="AW926" s="13" t="s">
        <v>38</v>
      </c>
      <c r="AX926" s="13" t="s">
        <v>78</v>
      </c>
      <c r="AY926" s="157" t="s">
        <v>165</v>
      </c>
    </row>
    <row r="927" spans="2:51" s="15" customFormat="1" ht="10.199999999999999">
      <c r="B927" s="170"/>
      <c r="D927" s="150" t="s">
        <v>177</v>
      </c>
      <c r="E927" s="171" t="s">
        <v>31</v>
      </c>
      <c r="F927" s="172" t="s">
        <v>246</v>
      </c>
      <c r="H927" s="173">
        <v>27.03</v>
      </c>
      <c r="I927" s="174"/>
      <c r="L927" s="170"/>
      <c r="M927" s="175"/>
      <c r="T927" s="176"/>
      <c r="AT927" s="171" t="s">
        <v>177</v>
      </c>
      <c r="AU927" s="171" t="s">
        <v>87</v>
      </c>
      <c r="AV927" s="15" t="s">
        <v>166</v>
      </c>
      <c r="AW927" s="15" t="s">
        <v>38</v>
      </c>
      <c r="AX927" s="15" t="s">
        <v>78</v>
      </c>
      <c r="AY927" s="171" t="s">
        <v>165</v>
      </c>
    </row>
    <row r="928" spans="2:51" s="12" customFormat="1" ht="10.199999999999999">
      <c r="B928" s="149"/>
      <c r="D928" s="150" t="s">
        <v>177</v>
      </c>
      <c r="E928" s="151" t="s">
        <v>31</v>
      </c>
      <c r="F928" s="152" t="s">
        <v>464</v>
      </c>
      <c r="H928" s="151" t="s">
        <v>31</v>
      </c>
      <c r="I928" s="153"/>
      <c r="L928" s="149"/>
      <c r="M928" s="154"/>
      <c r="T928" s="155"/>
      <c r="AT928" s="151" t="s">
        <v>177</v>
      </c>
      <c r="AU928" s="151" t="s">
        <v>87</v>
      </c>
      <c r="AV928" s="12" t="s">
        <v>39</v>
      </c>
      <c r="AW928" s="12" t="s">
        <v>38</v>
      </c>
      <c r="AX928" s="12" t="s">
        <v>78</v>
      </c>
      <c r="AY928" s="151" t="s">
        <v>165</v>
      </c>
    </row>
    <row r="929" spans="2:51" s="12" customFormat="1" ht="10.199999999999999">
      <c r="B929" s="149"/>
      <c r="D929" s="150" t="s">
        <v>177</v>
      </c>
      <c r="E929" s="151" t="s">
        <v>31</v>
      </c>
      <c r="F929" s="152" t="s">
        <v>465</v>
      </c>
      <c r="H929" s="151" t="s">
        <v>31</v>
      </c>
      <c r="I929" s="153"/>
      <c r="L929" s="149"/>
      <c r="M929" s="154"/>
      <c r="T929" s="155"/>
      <c r="AT929" s="151" t="s">
        <v>177</v>
      </c>
      <c r="AU929" s="151" t="s">
        <v>87</v>
      </c>
      <c r="AV929" s="12" t="s">
        <v>39</v>
      </c>
      <c r="AW929" s="12" t="s">
        <v>38</v>
      </c>
      <c r="AX929" s="12" t="s">
        <v>78</v>
      </c>
      <c r="AY929" s="151" t="s">
        <v>165</v>
      </c>
    </row>
    <row r="930" spans="2:51" s="13" customFormat="1" ht="10.199999999999999">
      <c r="B930" s="156"/>
      <c r="D930" s="150" t="s">
        <v>177</v>
      </c>
      <c r="E930" s="157" t="s">
        <v>31</v>
      </c>
      <c r="F930" s="158" t="s">
        <v>466</v>
      </c>
      <c r="H930" s="159">
        <v>27.59</v>
      </c>
      <c r="I930" s="160"/>
      <c r="L930" s="156"/>
      <c r="M930" s="161"/>
      <c r="T930" s="162"/>
      <c r="AT930" s="157" t="s">
        <v>177</v>
      </c>
      <c r="AU930" s="157" t="s">
        <v>87</v>
      </c>
      <c r="AV930" s="13" t="s">
        <v>87</v>
      </c>
      <c r="AW930" s="13" t="s">
        <v>38</v>
      </c>
      <c r="AX930" s="13" t="s">
        <v>78</v>
      </c>
      <c r="AY930" s="157" t="s">
        <v>165</v>
      </c>
    </row>
    <row r="931" spans="2:51" s="12" customFormat="1" ht="10.199999999999999">
      <c r="B931" s="149"/>
      <c r="D931" s="150" t="s">
        <v>177</v>
      </c>
      <c r="E931" s="151" t="s">
        <v>31</v>
      </c>
      <c r="F931" s="152" t="s">
        <v>467</v>
      </c>
      <c r="H931" s="151" t="s">
        <v>31</v>
      </c>
      <c r="I931" s="153"/>
      <c r="L931" s="149"/>
      <c r="M931" s="154"/>
      <c r="T931" s="155"/>
      <c r="AT931" s="151" t="s">
        <v>177</v>
      </c>
      <c r="AU931" s="151" t="s">
        <v>87</v>
      </c>
      <c r="AV931" s="12" t="s">
        <v>39</v>
      </c>
      <c r="AW931" s="12" t="s">
        <v>38</v>
      </c>
      <c r="AX931" s="12" t="s">
        <v>78</v>
      </c>
      <c r="AY931" s="151" t="s">
        <v>165</v>
      </c>
    </row>
    <row r="932" spans="2:51" s="13" customFormat="1" ht="10.199999999999999">
      <c r="B932" s="156"/>
      <c r="D932" s="150" t="s">
        <v>177</v>
      </c>
      <c r="E932" s="157" t="s">
        <v>31</v>
      </c>
      <c r="F932" s="158" t="s">
        <v>468</v>
      </c>
      <c r="H932" s="159">
        <v>168.535</v>
      </c>
      <c r="I932" s="160"/>
      <c r="L932" s="156"/>
      <c r="M932" s="161"/>
      <c r="T932" s="162"/>
      <c r="AT932" s="157" t="s">
        <v>177</v>
      </c>
      <c r="AU932" s="157" t="s">
        <v>87</v>
      </c>
      <c r="AV932" s="13" t="s">
        <v>87</v>
      </c>
      <c r="AW932" s="13" t="s">
        <v>38</v>
      </c>
      <c r="AX932" s="13" t="s">
        <v>78</v>
      </c>
      <c r="AY932" s="157" t="s">
        <v>165</v>
      </c>
    </row>
    <row r="933" spans="2:51" s="12" customFormat="1" ht="10.199999999999999">
      <c r="B933" s="149"/>
      <c r="D933" s="150" t="s">
        <v>177</v>
      </c>
      <c r="E933" s="151" t="s">
        <v>31</v>
      </c>
      <c r="F933" s="152" t="s">
        <v>469</v>
      </c>
      <c r="H933" s="151" t="s">
        <v>31</v>
      </c>
      <c r="I933" s="153"/>
      <c r="L933" s="149"/>
      <c r="M933" s="154"/>
      <c r="T933" s="155"/>
      <c r="AT933" s="151" t="s">
        <v>177</v>
      </c>
      <c r="AU933" s="151" t="s">
        <v>87</v>
      </c>
      <c r="AV933" s="12" t="s">
        <v>39</v>
      </c>
      <c r="AW933" s="12" t="s">
        <v>38</v>
      </c>
      <c r="AX933" s="12" t="s">
        <v>78</v>
      </c>
      <c r="AY933" s="151" t="s">
        <v>165</v>
      </c>
    </row>
    <row r="934" spans="2:51" s="13" customFormat="1" ht="10.199999999999999">
      <c r="B934" s="156"/>
      <c r="D934" s="150" t="s">
        <v>177</v>
      </c>
      <c r="E934" s="157" t="s">
        <v>31</v>
      </c>
      <c r="F934" s="158" t="s">
        <v>470</v>
      </c>
      <c r="H934" s="159">
        <v>6.5659999999999998</v>
      </c>
      <c r="I934" s="160"/>
      <c r="L934" s="156"/>
      <c r="M934" s="161"/>
      <c r="T934" s="162"/>
      <c r="AT934" s="157" t="s">
        <v>177</v>
      </c>
      <c r="AU934" s="157" t="s">
        <v>87</v>
      </c>
      <c r="AV934" s="13" t="s">
        <v>87</v>
      </c>
      <c r="AW934" s="13" t="s">
        <v>38</v>
      </c>
      <c r="AX934" s="13" t="s">
        <v>78</v>
      </c>
      <c r="AY934" s="157" t="s">
        <v>165</v>
      </c>
    </row>
    <row r="935" spans="2:51" s="12" customFormat="1" ht="20.399999999999999">
      <c r="B935" s="149"/>
      <c r="D935" s="150" t="s">
        <v>177</v>
      </c>
      <c r="E935" s="151" t="s">
        <v>31</v>
      </c>
      <c r="F935" s="152" t="s">
        <v>471</v>
      </c>
      <c r="H935" s="151" t="s">
        <v>31</v>
      </c>
      <c r="I935" s="153"/>
      <c r="L935" s="149"/>
      <c r="M935" s="154"/>
      <c r="T935" s="155"/>
      <c r="AT935" s="151" t="s">
        <v>177</v>
      </c>
      <c r="AU935" s="151" t="s">
        <v>87</v>
      </c>
      <c r="AV935" s="12" t="s">
        <v>39</v>
      </c>
      <c r="AW935" s="12" t="s">
        <v>38</v>
      </c>
      <c r="AX935" s="12" t="s">
        <v>78</v>
      </c>
      <c r="AY935" s="151" t="s">
        <v>165</v>
      </c>
    </row>
    <row r="936" spans="2:51" s="13" customFormat="1" ht="10.199999999999999">
      <c r="B936" s="156"/>
      <c r="D936" s="150" t="s">
        <v>177</v>
      </c>
      <c r="E936" s="157" t="s">
        <v>31</v>
      </c>
      <c r="F936" s="158" t="s">
        <v>472</v>
      </c>
      <c r="H936" s="159">
        <v>25.753</v>
      </c>
      <c r="I936" s="160"/>
      <c r="L936" s="156"/>
      <c r="M936" s="161"/>
      <c r="T936" s="162"/>
      <c r="AT936" s="157" t="s">
        <v>177</v>
      </c>
      <c r="AU936" s="157" t="s">
        <v>87</v>
      </c>
      <c r="AV936" s="13" t="s">
        <v>87</v>
      </c>
      <c r="AW936" s="13" t="s">
        <v>38</v>
      </c>
      <c r="AX936" s="13" t="s">
        <v>78</v>
      </c>
      <c r="AY936" s="157" t="s">
        <v>165</v>
      </c>
    </row>
    <row r="937" spans="2:51" s="12" customFormat="1" ht="10.199999999999999">
      <c r="B937" s="149"/>
      <c r="D937" s="150" t="s">
        <v>177</v>
      </c>
      <c r="E937" s="151" t="s">
        <v>31</v>
      </c>
      <c r="F937" s="152" t="s">
        <v>389</v>
      </c>
      <c r="H937" s="151" t="s">
        <v>31</v>
      </c>
      <c r="I937" s="153"/>
      <c r="L937" s="149"/>
      <c r="M937" s="154"/>
      <c r="T937" s="155"/>
      <c r="AT937" s="151" t="s">
        <v>177</v>
      </c>
      <c r="AU937" s="151" t="s">
        <v>87</v>
      </c>
      <c r="AV937" s="12" t="s">
        <v>39</v>
      </c>
      <c r="AW937" s="12" t="s">
        <v>38</v>
      </c>
      <c r="AX937" s="12" t="s">
        <v>78</v>
      </c>
      <c r="AY937" s="151" t="s">
        <v>165</v>
      </c>
    </row>
    <row r="938" spans="2:51" s="13" customFormat="1" ht="10.199999999999999">
      <c r="B938" s="156"/>
      <c r="D938" s="150" t="s">
        <v>177</v>
      </c>
      <c r="E938" s="157" t="s">
        <v>31</v>
      </c>
      <c r="F938" s="158" t="s">
        <v>473</v>
      </c>
      <c r="H938" s="159">
        <v>208.67</v>
      </c>
      <c r="I938" s="160"/>
      <c r="L938" s="156"/>
      <c r="M938" s="161"/>
      <c r="T938" s="162"/>
      <c r="AT938" s="157" t="s">
        <v>177</v>
      </c>
      <c r="AU938" s="157" t="s">
        <v>87</v>
      </c>
      <c r="AV938" s="13" t="s">
        <v>87</v>
      </c>
      <c r="AW938" s="13" t="s">
        <v>38</v>
      </c>
      <c r="AX938" s="13" t="s">
        <v>78</v>
      </c>
      <c r="AY938" s="157" t="s">
        <v>165</v>
      </c>
    </row>
    <row r="939" spans="2:51" s="12" customFormat="1" ht="10.199999999999999">
      <c r="B939" s="149"/>
      <c r="D939" s="150" t="s">
        <v>177</v>
      </c>
      <c r="E939" s="151" t="s">
        <v>31</v>
      </c>
      <c r="F939" s="152" t="s">
        <v>474</v>
      </c>
      <c r="H939" s="151" t="s">
        <v>31</v>
      </c>
      <c r="I939" s="153"/>
      <c r="L939" s="149"/>
      <c r="M939" s="154"/>
      <c r="T939" s="155"/>
      <c r="AT939" s="151" t="s">
        <v>177</v>
      </c>
      <c r="AU939" s="151" t="s">
        <v>87</v>
      </c>
      <c r="AV939" s="12" t="s">
        <v>39</v>
      </c>
      <c r="AW939" s="12" t="s">
        <v>38</v>
      </c>
      <c r="AX939" s="12" t="s">
        <v>78</v>
      </c>
      <c r="AY939" s="151" t="s">
        <v>165</v>
      </c>
    </row>
    <row r="940" spans="2:51" s="13" customFormat="1" ht="10.199999999999999">
      <c r="B940" s="156"/>
      <c r="D940" s="150" t="s">
        <v>177</v>
      </c>
      <c r="E940" s="157" t="s">
        <v>31</v>
      </c>
      <c r="F940" s="158" t="s">
        <v>475</v>
      </c>
      <c r="H940" s="159">
        <v>-51.914000000000001</v>
      </c>
      <c r="I940" s="160"/>
      <c r="L940" s="156"/>
      <c r="M940" s="161"/>
      <c r="T940" s="162"/>
      <c r="AT940" s="157" t="s">
        <v>177</v>
      </c>
      <c r="AU940" s="157" t="s">
        <v>87</v>
      </c>
      <c r="AV940" s="13" t="s">
        <v>87</v>
      </c>
      <c r="AW940" s="13" t="s">
        <v>38</v>
      </c>
      <c r="AX940" s="13" t="s">
        <v>78</v>
      </c>
      <c r="AY940" s="157" t="s">
        <v>165</v>
      </c>
    </row>
    <row r="941" spans="2:51" s="13" customFormat="1" ht="20.399999999999999">
      <c r="B941" s="156"/>
      <c r="D941" s="150" t="s">
        <v>177</v>
      </c>
      <c r="E941" s="157" t="s">
        <v>31</v>
      </c>
      <c r="F941" s="158" t="s">
        <v>476</v>
      </c>
      <c r="H941" s="159">
        <v>-53.942999999999998</v>
      </c>
      <c r="I941" s="160"/>
      <c r="L941" s="156"/>
      <c r="M941" s="161"/>
      <c r="T941" s="162"/>
      <c r="AT941" s="157" t="s">
        <v>177</v>
      </c>
      <c r="AU941" s="157" t="s">
        <v>87</v>
      </c>
      <c r="AV941" s="13" t="s">
        <v>87</v>
      </c>
      <c r="AW941" s="13" t="s">
        <v>38</v>
      </c>
      <c r="AX941" s="13" t="s">
        <v>78</v>
      </c>
      <c r="AY941" s="157" t="s">
        <v>165</v>
      </c>
    </row>
    <row r="942" spans="2:51" s="12" customFormat="1" ht="10.199999999999999">
      <c r="B942" s="149"/>
      <c r="D942" s="150" t="s">
        <v>177</v>
      </c>
      <c r="E942" s="151" t="s">
        <v>31</v>
      </c>
      <c r="F942" s="152" t="s">
        <v>461</v>
      </c>
      <c r="H942" s="151" t="s">
        <v>31</v>
      </c>
      <c r="I942" s="153"/>
      <c r="L942" s="149"/>
      <c r="M942" s="154"/>
      <c r="T942" s="155"/>
      <c r="AT942" s="151" t="s">
        <v>177</v>
      </c>
      <c r="AU942" s="151" t="s">
        <v>87</v>
      </c>
      <c r="AV942" s="12" t="s">
        <v>39</v>
      </c>
      <c r="AW942" s="12" t="s">
        <v>38</v>
      </c>
      <c r="AX942" s="12" t="s">
        <v>78</v>
      </c>
      <c r="AY942" s="151" t="s">
        <v>165</v>
      </c>
    </row>
    <row r="943" spans="2:51" s="12" customFormat="1" ht="10.199999999999999">
      <c r="B943" s="149"/>
      <c r="D943" s="150" t="s">
        <v>177</v>
      </c>
      <c r="E943" s="151" t="s">
        <v>31</v>
      </c>
      <c r="F943" s="152" t="s">
        <v>467</v>
      </c>
      <c r="H943" s="151" t="s">
        <v>31</v>
      </c>
      <c r="I943" s="153"/>
      <c r="L943" s="149"/>
      <c r="M943" s="154"/>
      <c r="T943" s="155"/>
      <c r="AT943" s="151" t="s">
        <v>177</v>
      </c>
      <c r="AU943" s="151" t="s">
        <v>87</v>
      </c>
      <c r="AV943" s="12" t="s">
        <v>39</v>
      </c>
      <c r="AW943" s="12" t="s">
        <v>38</v>
      </c>
      <c r="AX943" s="12" t="s">
        <v>78</v>
      </c>
      <c r="AY943" s="151" t="s">
        <v>165</v>
      </c>
    </row>
    <row r="944" spans="2:51" s="13" customFormat="1" ht="20.399999999999999">
      <c r="B944" s="156"/>
      <c r="D944" s="150" t="s">
        <v>177</v>
      </c>
      <c r="E944" s="157" t="s">
        <v>31</v>
      </c>
      <c r="F944" s="158" t="s">
        <v>477</v>
      </c>
      <c r="H944" s="159">
        <v>23.780999999999999</v>
      </c>
      <c r="I944" s="160"/>
      <c r="L944" s="156"/>
      <c r="M944" s="161"/>
      <c r="T944" s="162"/>
      <c r="AT944" s="157" t="s">
        <v>177</v>
      </c>
      <c r="AU944" s="157" t="s">
        <v>87</v>
      </c>
      <c r="AV944" s="13" t="s">
        <v>87</v>
      </c>
      <c r="AW944" s="13" t="s">
        <v>38</v>
      </c>
      <c r="AX944" s="13" t="s">
        <v>78</v>
      </c>
      <c r="AY944" s="157" t="s">
        <v>165</v>
      </c>
    </row>
    <row r="945" spans="2:51" s="12" customFormat="1" ht="10.199999999999999">
      <c r="B945" s="149"/>
      <c r="D945" s="150" t="s">
        <v>177</v>
      </c>
      <c r="E945" s="151" t="s">
        <v>31</v>
      </c>
      <c r="F945" s="152" t="s">
        <v>478</v>
      </c>
      <c r="H945" s="151" t="s">
        <v>31</v>
      </c>
      <c r="I945" s="153"/>
      <c r="L945" s="149"/>
      <c r="M945" s="154"/>
      <c r="T945" s="155"/>
      <c r="AT945" s="151" t="s">
        <v>177</v>
      </c>
      <c r="AU945" s="151" t="s">
        <v>87</v>
      </c>
      <c r="AV945" s="12" t="s">
        <v>39</v>
      </c>
      <c r="AW945" s="12" t="s">
        <v>38</v>
      </c>
      <c r="AX945" s="12" t="s">
        <v>78</v>
      </c>
      <c r="AY945" s="151" t="s">
        <v>165</v>
      </c>
    </row>
    <row r="946" spans="2:51" s="13" customFormat="1" ht="10.199999999999999">
      <c r="B946" s="156"/>
      <c r="D946" s="150" t="s">
        <v>177</v>
      </c>
      <c r="E946" s="157" t="s">
        <v>31</v>
      </c>
      <c r="F946" s="158" t="s">
        <v>479</v>
      </c>
      <c r="H946" s="159">
        <v>1.23</v>
      </c>
      <c r="I946" s="160"/>
      <c r="L946" s="156"/>
      <c r="M946" s="161"/>
      <c r="T946" s="162"/>
      <c r="AT946" s="157" t="s">
        <v>177</v>
      </c>
      <c r="AU946" s="157" t="s">
        <v>87</v>
      </c>
      <c r="AV946" s="13" t="s">
        <v>87</v>
      </c>
      <c r="AW946" s="13" t="s">
        <v>38</v>
      </c>
      <c r="AX946" s="13" t="s">
        <v>78</v>
      </c>
      <c r="AY946" s="157" t="s">
        <v>165</v>
      </c>
    </row>
    <row r="947" spans="2:51" s="12" customFormat="1" ht="20.399999999999999">
      <c r="B947" s="149"/>
      <c r="D947" s="150" t="s">
        <v>177</v>
      </c>
      <c r="E947" s="151" t="s">
        <v>31</v>
      </c>
      <c r="F947" s="152" t="s">
        <v>480</v>
      </c>
      <c r="H947" s="151" t="s">
        <v>31</v>
      </c>
      <c r="I947" s="153"/>
      <c r="L947" s="149"/>
      <c r="M947" s="154"/>
      <c r="T947" s="155"/>
      <c r="AT947" s="151" t="s">
        <v>177</v>
      </c>
      <c r="AU947" s="151" t="s">
        <v>87</v>
      </c>
      <c r="AV947" s="12" t="s">
        <v>39</v>
      </c>
      <c r="AW947" s="12" t="s">
        <v>38</v>
      </c>
      <c r="AX947" s="12" t="s">
        <v>78</v>
      </c>
      <c r="AY947" s="151" t="s">
        <v>165</v>
      </c>
    </row>
    <row r="948" spans="2:51" s="15" customFormat="1" ht="10.199999999999999">
      <c r="B948" s="170"/>
      <c r="D948" s="150" t="s">
        <v>177</v>
      </c>
      <c r="E948" s="171" t="s">
        <v>31</v>
      </c>
      <c r="F948" s="172" t="s">
        <v>246</v>
      </c>
      <c r="H948" s="173">
        <v>356.26799999999997</v>
      </c>
      <c r="I948" s="174"/>
      <c r="L948" s="170"/>
      <c r="M948" s="175"/>
      <c r="T948" s="176"/>
      <c r="AT948" s="171" t="s">
        <v>177</v>
      </c>
      <c r="AU948" s="171" t="s">
        <v>87</v>
      </c>
      <c r="AV948" s="15" t="s">
        <v>166</v>
      </c>
      <c r="AW948" s="15" t="s">
        <v>38</v>
      </c>
      <c r="AX948" s="15" t="s">
        <v>78</v>
      </c>
      <c r="AY948" s="171" t="s">
        <v>165</v>
      </c>
    </row>
    <row r="949" spans="2:51" s="12" customFormat="1" ht="10.199999999999999">
      <c r="B949" s="149"/>
      <c r="D949" s="150" t="s">
        <v>177</v>
      </c>
      <c r="E949" s="151" t="s">
        <v>31</v>
      </c>
      <c r="F949" s="152" t="s">
        <v>382</v>
      </c>
      <c r="H949" s="151" t="s">
        <v>31</v>
      </c>
      <c r="I949" s="153"/>
      <c r="L949" s="149"/>
      <c r="M949" s="154"/>
      <c r="T949" s="155"/>
      <c r="AT949" s="151" t="s">
        <v>177</v>
      </c>
      <c r="AU949" s="151" t="s">
        <v>87</v>
      </c>
      <c r="AV949" s="12" t="s">
        <v>39</v>
      </c>
      <c r="AW949" s="12" t="s">
        <v>38</v>
      </c>
      <c r="AX949" s="12" t="s">
        <v>78</v>
      </c>
      <c r="AY949" s="151" t="s">
        <v>165</v>
      </c>
    </row>
    <row r="950" spans="2:51" s="13" customFormat="1" ht="10.199999999999999">
      <c r="B950" s="156"/>
      <c r="D950" s="150" t="s">
        <v>177</v>
      </c>
      <c r="E950" s="157" t="s">
        <v>31</v>
      </c>
      <c r="F950" s="158" t="s">
        <v>383</v>
      </c>
      <c r="H950" s="159">
        <v>112.89</v>
      </c>
      <c r="I950" s="160"/>
      <c r="L950" s="156"/>
      <c r="M950" s="161"/>
      <c r="T950" s="162"/>
      <c r="AT950" s="157" t="s">
        <v>177</v>
      </c>
      <c r="AU950" s="157" t="s">
        <v>87</v>
      </c>
      <c r="AV950" s="13" t="s">
        <v>87</v>
      </c>
      <c r="AW950" s="13" t="s">
        <v>38</v>
      </c>
      <c r="AX950" s="13" t="s">
        <v>78</v>
      </c>
      <c r="AY950" s="157" t="s">
        <v>165</v>
      </c>
    </row>
    <row r="951" spans="2:51" s="12" customFormat="1" ht="10.199999999999999">
      <c r="B951" s="149"/>
      <c r="D951" s="150" t="s">
        <v>177</v>
      </c>
      <c r="E951" s="151" t="s">
        <v>31</v>
      </c>
      <c r="F951" s="152" t="s">
        <v>384</v>
      </c>
      <c r="H951" s="151" t="s">
        <v>31</v>
      </c>
      <c r="I951" s="153"/>
      <c r="L951" s="149"/>
      <c r="M951" s="154"/>
      <c r="T951" s="155"/>
      <c r="AT951" s="151" t="s">
        <v>177</v>
      </c>
      <c r="AU951" s="151" t="s">
        <v>87</v>
      </c>
      <c r="AV951" s="12" t="s">
        <v>39</v>
      </c>
      <c r="AW951" s="12" t="s">
        <v>38</v>
      </c>
      <c r="AX951" s="12" t="s">
        <v>78</v>
      </c>
      <c r="AY951" s="151" t="s">
        <v>165</v>
      </c>
    </row>
    <row r="952" spans="2:51" s="13" customFormat="1" ht="10.199999999999999">
      <c r="B952" s="156"/>
      <c r="D952" s="150" t="s">
        <v>177</v>
      </c>
      <c r="E952" s="157" t="s">
        <v>31</v>
      </c>
      <c r="F952" s="158" t="s">
        <v>385</v>
      </c>
      <c r="H952" s="159">
        <v>43.23</v>
      </c>
      <c r="I952" s="160"/>
      <c r="L952" s="156"/>
      <c r="M952" s="161"/>
      <c r="T952" s="162"/>
      <c r="AT952" s="157" t="s">
        <v>177</v>
      </c>
      <c r="AU952" s="157" t="s">
        <v>87</v>
      </c>
      <c r="AV952" s="13" t="s">
        <v>87</v>
      </c>
      <c r="AW952" s="13" t="s">
        <v>38</v>
      </c>
      <c r="AX952" s="13" t="s">
        <v>78</v>
      </c>
      <c r="AY952" s="157" t="s">
        <v>165</v>
      </c>
    </row>
    <row r="953" spans="2:51" s="15" customFormat="1" ht="10.199999999999999">
      <c r="B953" s="170"/>
      <c r="D953" s="150" t="s">
        <v>177</v>
      </c>
      <c r="E953" s="171" t="s">
        <v>31</v>
      </c>
      <c r="F953" s="172" t="s">
        <v>246</v>
      </c>
      <c r="H953" s="173">
        <v>156.12</v>
      </c>
      <c r="I953" s="174"/>
      <c r="L953" s="170"/>
      <c r="M953" s="175"/>
      <c r="T953" s="176"/>
      <c r="AT953" s="171" t="s">
        <v>177</v>
      </c>
      <c r="AU953" s="171" t="s">
        <v>87</v>
      </c>
      <c r="AV953" s="15" t="s">
        <v>166</v>
      </c>
      <c r="AW953" s="15" t="s">
        <v>38</v>
      </c>
      <c r="AX953" s="15" t="s">
        <v>78</v>
      </c>
      <c r="AY953" s="171" t="s">
        <v>165</v>
      </c>
    </row>
    <row r="954" spans="2:51" s="12" customFormat="1" ht="10.199999999999999">
      <c r="B954" s="149"/>
      <c r="D954" s="150" t="s">
        <v>177</v>
      </c>
      <c r="E954" s="151" t="s">
        <v>31</v>
      </c>
      <c r="F954" s="152" t="s">
        <v>481</v>
      </c>
      <c r="H954" s="151" t="s">
        <v>31</v>
      </c>
      <c r="I954" s="153"/>
      <c r="L954" s="149"/>
      <c r="M954" s="154"/>
      <c r="T954" s="155"/>
      <c r="AT954" s="151" t="s">
        <v>177</v>
      </c>
      <c r="AU954" s="151" t="s">
        <v>87</v>
      </c>
      <c r="AV954" s="12" t="s">
        <v>39</v>
      </c>
      <c r="AW954" s="12" t="s">
        <v>38</v>
      </c>
      <c r="AX954" s="12" t="s">
        <v>78</v>
      </c>
      <c r="AY954" s="151" t="s">
        <v>165</v>
      </c>
    </row>
    <row r="955" spans="2:51" s="13" customFormat="1" ht="10.199999999999999">
      <c r="B955" s="156"/>
      <c r="D955" s="150" t="s">
        <v>177</v>
      </c>
      <c r="E955" s="157" t="s">
        <v>31</v>
      </c>
      <c r="F955" s="158" t="s">
        <v>482</v>
      </c>
      <c r="H955" s="159">
        <v>15.75</v>
      </c>
      <c r="I955" s="160"/>
      <c r="L955" s="156"/>
      <c r="M955" s="161"/>
      <c r="T955" s="162"/>
      <c r="AT955" s="157" t="s">
        <v>177</v>
      </c>
      <c r="AU955" s="157" t="s">
        <v>87</v>
      </c>
      <c r="AV955" s="13" t="s">
        <v>87</v>
      </c>
      <c r="AW955" s="13" t="s">
        <v>38</v>
      </c>
      <c r="AX955" s="13" t="s">
        <v>78</v>
      </c>
      <c r="AY955" s="157" t="s">
        <v>165</v>
      </c>
    </row>
    <row r="956" spans="2:51" s="15" customFormat="1" ht="10.199999999999999">
      <c r="B956" s="170"/>
      <c r="D956" s="150" t="s">
        <v>177</v>
      </c>
      <c r="E956" s="171" t="s">
        <v>31</v>
      </c>
      <c r="F956" s="172" t="s">
        <v>246</v>
      </c>
      <c r="H956" s="173">
        <v>15.75</v>
      </c>
      <c r="I956" s="174"/>
      <c r="L956" s="170"/>
      <c r="M956" s="175"/>
      <c r="T956" s="176"/>
      <c r="AT956" s="171" t="s">
        <v>177</v>
      </c>
      <c r="AU956" s="171" t="s">
        <v>87</v>
      </c>
      <c r="AV956" s="15" t="s">
        <v>166</v>
      </c>
      <c r="AW956" s="15" t="s">
        <v>38</v>
      </c>
      <c r="AX956" s="15" t="s">
        <v>78</v>
      </c>
      <c r="AY956" s="171" t="s">
        <v>165</v>
      </c>
    </row>
    <row r="957" spans="2:51" s="12" customFormat="1" ht="10.199999999999999">
      <c r="B957" s="149"/>
      <c r="D957" s="150" t="s">
        <v>177</v>
      </c>
      <c r="E957" s="151" t="s">
        <v>31</v>
      </c>
      <c r="F957" s="152" t="s">
        <v>869</v>
      </c>
      <c r="H957" s="151" t="s">
        <v>31</v>
      </c>
      <c r="I957" s="153"/>
      <c r="L957" s="149"/>
      <c r="M957" s="154"/>
      <c r="T957" s="155"/>
      <c r="AT957" s="151" t="s">
        <v>177</v>
      </c>
      <c r="AU957" s="151" t="s">
        <v>87</v>
      </c>
      <c r="AV957" s="12" t="s">
        <v>39</v>
      </c>
      <c r="AW957" s="12" t="s">
        <v>38</v>
      </c>
      <c r="AX957" s="12" t="s">
        <v>78</v>
      </c>
      <c r="AY957" s="151" t="s">
        <v>165</v>
      </c>
    </row>
    <row r="958" spans="2:51" s="12" customFormat="1" ht="10.199999999999999">
      <c r="B958" s="149"/>
      <c r="D958" s="150" t="s">
        <v>177</v>
      </c>
      <c r="E958" s="151" t="s">
        <v>31</v>
      </c>
      <c r="F958" s="152" t="s">
        <v>387</v>
      </c>
      <c r="H958" s="151" t="s">
        <v>31</v>
      </c>
      <c r="I958" s="153"/>
      <c r="L958" s="149"/>
      <c r="M958" s="154"/>
      <c r="T958" s="155"/>
      <c r="AT958" s="151" t="s">
        <v>177</v>
      </c>
      <c r="AU958" s="151" t="s">
        <v>87</v>
      </c>
      <c r="AV958" s="12" t="s">
        <v>39</v>
      </c>
      <c r="AW958" s="12" t="s">
        <v>38</v>
      </c>
      <c r="AX958" s="12" t="s">
        <v>78</v>
      </c>
      <c r="AY958" s="151" t="s">
        <v>165</v>
      </c>
    </row>
    <row r="959" spans="2:51" s="13" customFormat="1" ht="10.199999999999999">
      <c r="B959" s="156"/>
      <c r="D959" s="150" t="s">
        <v>177</v>
      </c>
      <c r="E959" s="157" t="s">
        <v>31</v>
      </c>
      <c r="F959" s="158" t="s">
        <v>388</v>
      </c>
      <c r="H959" s="159">
        <v>11.15</v>
      </c>
      <c r="I959" s="160"/>
      <c r="L959" s="156"/>
      <c r="M959" s="161"/>
      <c r="T959" s="162"/>
      <c r="AT959" s="157" t="s">
        <v>177</v>
      </c>
      <c r="AU959" s="157" t="s">
        <v>87</v>
      </c>
      <c r="AV959" s="13" t="s">
        <v>87</v>
      </c>
      <c r="AW959" s="13" t="s">
        <v>38</v>
      </c>
      <c r="AX959" s="13" t="s">
        <v>78</v>
      </c>
      <c r="AY959" s="157" t="s">
        <v>165</v>
      </c>
    </row>
    <row r="960" spans="2:51" s="12" customFormat="1" ht="10.199999999999999">
      <c r="B960" s="149"/>
      <c r="D960" s="150" t="s">
        <v>177</v>
      </c>
      <c r="E960" s="151" t="s">
        <v>31</v>
      </c>
      <c r="F960" s="152" t="s">
        <v>389</v>
      </c>
      <c r="H960" s="151" t="s">
        <v>31</v>
      </c>
      <c r="I960" s="153"/>
      <c r="L960" s="149"/>
      <c r="M960" s="154"/>
      <c r="T960" s="155"/>
      <c r="AT960" s="151" t="s">
        <v>177</v>
      </c>
      <c r="AU960" s="151" t="s">
        <v>87</v>
      </c>
      <c r="AV960" s="12" t="s">
        <v>39</v>
      </c>
      <c r="AW960" s="12" t="s">
        <v>38</v>
      </c>
      <c r="AX960" s="12" t="s">
        <v>78</v>
      </c>
      <c r="AY960" s="151" t="s">
        <v>165</v>
      </c>
    </row>
    <row r="961" spans="2:65" s="13" customFormat="1" ht="20.399999999999999">
      <c r="B961" s="156"/>
      <c r="D961" s="150" t="s">
        <v>177</v>
      </c>
      <c r="E961" s="157" t="s">
        <v>31</v>
      </c>
      <c r="F961" s="158" t="s">
        <v>390</v>
      </c>
      <c r="H961" s="159">
        <v>12.664999999999999</v>
      </c>
      <c r="I961" s="160"/>
      <c r="L961" s="156"/>
      <c r="M961" s="161"/>
      <c r="T961" s="162"/>
      <c r="AT961" s="157" t="s">
        <v>177</v>
      </c>
      <c r="AU961" s="157" t="s">
        <v>87</v>
      </c>
      <c r="AV961" s="13" t="s">
        <v>87</v>
      </c>
      <c r="AW961" s="13" t="s">
        <v>38</v>
      </c>
      <c r="AX961" s="13" t="s">
        <v>78</v>
      </c>
      <c r="AY961" s="157" t="s">
        <v>165</v>
      </c>
    </row>
    <row r="962" spans="2:65" s="15" customFormat="1" ht="10.199999999999999">
      <c r="B962" s="170"/>
      <c r="D962" s="150" t="s">
        <v>177</v>
      </c>
      <c r="E962" s="171" t="s">
        <v>31</v>
      </c>
      <c r="F962" s="172" t="s">
        <v>246</v>
      </c>
      <c r="H962" s="173">
        <v>23.815000000000001</v>
      </c>
      <c r="I962" s="174"/>
      <c r="L962" s="170"/>
      <c r="M962" s="175"/>
      <c r="T962" s="176"/>
      <c r="AT962" s="171" t="s">
        <v>177</v>
      </c>
      <c r="AU962" s="171" t="s">
        <v>87</v>
      </c>
      <c r="AV962" s="15" t="s">
        <v>166</v>
      </c>
      <c r="AW962" s="15" t="s">
        <v>38</v>
      </c>
      <c r="AX962" s="15" t="s">
        <v>78</v>
      </c>
      <c r="AY962" s="171" t="s">
        <v>165</v>
      </c>
    </row>
    <row r="963" spans="2:65" s="14" customFormat="1" ht="10.199999999999999">
      <c r="B963" s="163"/>
      <c r="D963" s="150" t="s">
        <v>177</v>
      </c>
      <c r="E963" s="164" t="s">
        <v>31</v>
      </c>
      <c r="F963" s="165" t="s">
        <v>180</v>
      </c>
      <c r="H963" s="166">
        <v>1190.46</v>
      </c>
      <c r="I963" s="167"/>
      <c r="L963" s="163"/>
      <c r="M963" s="168"/>
      <c r="T963" s="169"/>
      <c r="AT963" s="164" t="s">
        <v>177</v>
      </c>
      <c r="AU963" s="164" t="s">
        <v>87</v>
      </c>
      <c r="AV963" s="14" t="s">
        <v>173</v>
      </c>
      <c r="AW963" s="14" t="s">
        <v>38</v>
      </c>
      <c r="AX963" s="14" t="s">
        <v>39</v>
      </c>
      <c r="AY963" s="164" t="s">
        <v>165</v>
      </c>
    </row>
    <row r="964" spans="2:65" s="1" customFormat="1" ht="24.15" customHeight="1">
      <c r="B964" s="35"/>
      <c r="C964" s="132" t="s">
        <v>870</v>
      </c>
      <c r="D964" s="132" t="s">
        <v>168</v>
      </c>
      <c r="E964" s="133" t="s">
        <v>871</v>
      </c>
      <c r="F964" s="134" t="s">
        <v>872</v>
      </c>
      <c r="G964" s="135" t="s">
        <v>183</v>
      </c>
      <c r="H964" s="136">
        <v>1190.46</v>
      </c>
      <c r="I964" s="137"/>
      <c r="J964" s="138">
        <f>ROUND(I964*H964,2)</f>
        <v>0</v>
      </c>
      <c r="K964" s="134" t="s">
        <v>31</v>
      </c>
      <c r="L964" s="35"/>
      <c r="M964" s="139" t="s">
        <v>31</v>
      </c>
      <c r="N964" s="140" t="s">
        <v>49</v>
      </c>
      <c r="P964" s="141">
        <f>O964*H964</f>
        <v>0</v>
      </c>
      <c r="Q964" s="141">
        <v>2.0000000000000001E-4</v>
      </c>
      <c r="R964" s="141">
        <f>Q964*H964</f>
        <v>0.23809200000000003</v>
      </c>
      <c r="S964" s="141">
        <v>0</v>
      </c>
      <c r="T964" s="142">
        <f>S964*H964</f>
        <v>0</v>
      </c>
      <c r="AR964" s="143" t="s">
        <v>173</v>
      </c>
      <c r="AT964" s="143" t="s">
        <v>168</v>
      </c>
      <c r="AU964" s="143" t="s">
        <v>87</v>
      </c>
      <c r="AY964" s="19" t="s">
        <v>165</v>
      </c>
      <c r="BE964" s="144">
        <f>IF(N964="základní",J964,0)</f>
        <v>0</v>
      </c>
      <c r="BF964" s="144">
        <f>IF(N964="snížená",J964,0)</f>
        <v>0</v>
      </c>
      <c r="BG964" s="144">
        <f>IF(N964="zákl. přenesená",J964,0)</f>
        <v>0</v>
      </c>
      <c r="BH964" s="144">
        <f>IF(N964="sníž. přenesená",J964,0)</f>
        <v>0</v>
      </c>
      <c r="BI964" s="144">
        <f>IF(N964="nulová",J964,0)</f>
        <v>0</v>
      </c>
      <c r="BJ964" s="19" t="s">
        <v>39</v>
      </c>
      <c r="BK964" s="144">
        <f>ROUND(I964*H964,2)</f>
        <v>0</v>
      </c>
      <c r="BL964" s="19" t="s">
        <v>173</v>
      </c>
      <c r="BM964" s="143" t="s">
        <v>873</v>
      </c>
    </row>
    <row r="965" spans="2:65" s="1" customFormat="1" ht="44.25" customHeight="1">
      <c r="B965" s="35"/>
      <c r="C965" s="132" t="s">
        <v>874</v>
      </c>
      <c r="D965" s="132" t="s">
        <v>168</v>
      </c>
      <c r="E965" s="133" t="s">
        <v>875</v>
      </c>
      <c r="F965" s="134" t="s">
        <v>876</v>
      </c>
      <c r="G965" s="135" t="s">
        <v>183</v>
      </c>
      <c r="H965" s="136">
        <v>18.239999999999998</v>
      </c>
      <c r="I965" s="137"/>
      <c r="J965" s="138">
        <f>ROUND(I965*H965,2)</f>
        <v>0</v>
      </c>
      <c r="K965" s="134" t="s">
        <v>172</v>
      </c>
      <c r="L965" s="35"/>
      <c r="M965" s="139" t="s">
        <v>31</v>
      </c>
      <c r="N965" s="140" t="s">
        <v>49</v>
      </c>
      <c r="P965" s="141">
        <f>O965*H965</f>
        <v>0</v>
      </c>
      <c r="Q965" s="141">
        <v>0</v>
      </c>
      <c r="R965" s="141">
        <f>Q965*H965</f>
        <v>0</v>
      </c>
      <c r="S965" s="141">
        <v>0</v>
      </c>
      <c r="T965" s="142">
        <f>S965*H965</f>
        <v>0</v>
      </c>
      <c r="AR965" s="143" t="s">
        <v>173</v>
      </c>
      <c r="AT965" s="143" t="s">
        <v>168</v>
      </c>
      <c r="AU965" s="143" t="s">
        <v>87</v>
      </c>
      <c r="AY965" s="19" t="s">
        <v>165</v>
      </c>
      <c r="BE965" s="144">
        <f>IF(N965="základní",J965,0)</f>
        <v>0</v>
      </c>
      <c r="BF965" s="144">
        <f>IF(N965="snížená",J965,0)</f>
        <v>0</v>
      </c>
      <c r="BG965" s="144">
        <f>IF(N965="zákl. přenesená",J965,0)</f>
        <v>0</v>
      </c>
      <c r="BH965" s="144">
        <f>IF(N965="sníž. přenesená",J965,0)</f>
        <v>0</v>
      </c>
      <c r="BI965" s="144">
        <f>IF(N965="nulová",J965,0)</f>
        <v>0</v>
      </c>
      <c r="BJ965" s="19" t="s">
        <v>39</v>
      </c>
      <c r="BK965" s="144">
        <f>ROUND(I965*H965,2)</f>
        <v>0</v>
      </c>
      <c r="BL965" s="19" t="s">
        <v>173</v>
      </c>
      <c r="BM965" s="143" t="s">
        <v>877</v>
      </c>
    </row>
    <row r="966" spans="2:65" s="1" customFormat="1" ht="10.199999999999999" hidden="1">
      <c r="B966" s="35"/>
      <c r="D966" s="145" t="s">
        <v>175</v>
      </c>
      <c r="F966" s="146" t="s">
        <v>878</v>
      </c>
      <c r="I966" s="147"/>
      <c r="L966" s="35"/>
      <c r="M966" s="148"/>
      <c r="T966" s="56"/>
      <c r="AT966" s="19" t="s">
        <v>175</v>
      </c>
      <c r="AU966" s="19" t="s">
        <v>87</v>
      </c>
    </row>
    <row r="967" spans="2:65" s="12" customFormat="1" ht="10.199999999999999">
      <c r="B967" s="149"/>
      <c r="D967" s="150" t="s">
        <v>177</v>
      </c>
      <c r="E967" s="151" t="s">
        <v>31</v>
      </c>
      <c r="F967" s="152" t="s">
        <v>374</v>
      </c>
      <c r="H967" s="151" t="s">
        <v>31</v>
      </c>
      <c r="I967" s="153"/>
      <c r="L967" s="149"/>
      <c r="M967" s="154"/>
      <c r="T967" s="155"/>
      <c r="AT967" s="151" t="s">
        <v>177</v>
      </c>
      <c r="AU967" s="151" t="s">
        <v>87</v>
      </c>
      <c r="AV967" s="12" t="s">
        <v>39</v>
      </c>
      <c r="AW967" s="12" t="s">
        <v>38</v>
      </c>
      <c r="AX967" s="12" t="s">
        <v>78</v>
      </c>
      <c r="AY967" s="151" t="s">
        <v>165</v>
      </c>
    </row>
    <row r="968" spans="2:65" s="12" customFormat="1" ht="20.399999999999999">
      <c r="B968" s="149"/>
      <c r="D968" s="150" t="s">
        <v>177</v>
      </c>
      <c r="E968" s="151" t="s">
        <v>31</v>
      </c>
      <c r="F968" s="152" t="s">
        <v>879</v>
      </c>
      <c r="H968" s="151" t="s">
        <v>31</v>
      </c>
      <c r="I968" s="153"/>
      <c r="L968" s="149"/>
      <c r="M968" s="154"/>
      <c r="T968" s="155"/>
      <c r="AT968" s="151" t="s">
        <v>177</v>
      </c>
      <c r="AU968" s="151" t="s">
        <v>87</v>
      </c>
      <c r="AV968" s="12" t="s">
        <v>39</v>
      </c>
      <c r="AW968" s="12" t="s">
        <v>38</v>
      </c>
      <c r="AX968" s="12" t="s">
        <v>78</v>
      </c>
      <c r="AY968" s="151" t="s">
        <v>165</v>
      </c>
    </row>
    <row r="969" spans="2:65" s="13" customFormat="1" ht="10.199999999999999">
      <c r="B969" s="156"/>
      <c r="D969" s="150" t="s">
        <v>177</v>
      </c>
      <c r="E969" s="157" t="s">
        <v>31</v>
      </c>
      <c r="F969" s="158" t="s">
        <v>880</v>
      </c>
      <c r="H969" s="159">
        <v>18.239999999999998</v>
      </c>
      <c r="I969" s="160"/>
      <c r="L969" s="156"/>
      <c r="M969" s="161"/>
      <c r="T969" s="162"/>
      <c r="AT969" s="157" t="s">
        <v>177</v>
      </c>
      <c r="AU969" s="157" t="s">
        <v>87</v>
      </c>
      <c r="AV969" s="13" t="s">
        <v>87</v>
      </c>
      <c r="AW969" s="13" t="s">
        <v>38</v>
      </c>
      <c r="AX969" s="13" t="s">
        <v>78</v>
      </c>
      <c r="AY969" s="157" t="s">
        <v>165</v>
      </c>
    </row>
    <row r="970" spans="2:65" s="14" customFormat="1" ht="10.199999999999999">
      <c r="B970" s="163"/>
      <c r="D970" s="150" t="s">
        <v>177</v>
      </c>
      <c r="E970" s="164" t="s">
        <v>31</v>
      </c>
      <c r="F970" s="165" t="s">
        <v>180</v>
      </c>
      <c r="H970" s="166">
        <v>18.239999999999998</v>
      </c>
      <c r="I970" s="167"/>
      <c r="L970" s="163"/>
      <c r="M970" s="168"/>
      <c r="T970" s="169"/>
      <c r="AT970" s="164" t="s">
        <v>177</v>
      </c>
      <c r="AU970" s="164" t="s">
        <v>87</v>
      </c>
      <c r="AV970" s="14" t="s">
        <v>173</v>
      </c>
      <c r="AW970" s="14" t="s">
        <v>38</v>
      </c>
      <c r="AX970" s="14" t="s">
        <v>39</v>
      </c>
      <c r="AY970" s="164" t="s">
        <v>165</v>
      </c>
    </row>
    <row r="971" spans="2:65" s="1" customFormat="1" ht="37.799999999999997" customHeight="1">
      <c r="B971" s="35"/>
      <c r="C971" s="132" t="s">
        <v>881</v>
      </c>
      <c r="D971" s="132" t="s">
        <v>168</v>
      </c>
      <c r="E971" s="133" t="s">
        <v>882</v>
      </c>
      <c r="F971" s="134" t="s">
        <v>883</v>
      </c>
      <c r="G971" s="135" t="s">
        <v>183</v>
      </c>
      <c r="H971" s="136">
        <v>342.57</v>
      </c>
      <c r="I971" s="137"/>
      <c r="J971" s="138">
        <f>ROUND(I971*H971,2)</f>
        <v>0</v>
      </c>
      <c r="K971" s="134" t="s">
        <v>172</v>
      </c>
      <c r="L971" s="35"/>
      <c r="M971" s="139" t="s">
        <v>31</v>
      </c>
      <c r="N971" s="140" t="s">
        <v>49</v>
      </c>
      <c r="P971" s="141">
        <f>O971*H971</f>
        <v>0</v>
      </c>
      <c r="Q971" s="141">
        <v>0</v>
      </c>
      <c r="R971" s="141">
        <f>Q971*H971</f>
        <v>0</v>
      </c>
      <c r="S971" s="141">
        <v>0</v>
      </c>
      <c r="T971" s="142">
        <f>S971*H971</f>
        <v>0</v>
      </c>
      <c r="AR971" s="143" t="s">
        <v>173</v>
      </c>
      <c r="AT971" s="143" t="s">
        <v>168</v>
      </c>
      <c r="AU971" s="143" t="s">
        <v>87</v>
      </c>
      <c r="AY971" s="19" t="s">
        <v>165</v>
      </c>
      <c r="BE971" s="144">
        <f>IF(N971="základní",J971,0)</f>
        <v>0</v>
      </c>
      <c r="BF971" s="144">
        <f>IF(N971="snížená",J971,0)</f>
        <v>0</v>
      </c>
      <c r="BG971" s="144">
        <f>IF(N971="zákl. přenesená",J971,0)</f>
        <v>0</v>
      </c>
      <c r="BH971" s="144">
        <f>IF(N971="sníž. přenesená",J971,0)</f>
        <v>0</v>
      </c>
      <c r="BI971" s="144">
        <f>IF(N971="nulová",J971,0)</f>
        <v>0</v>
      </c>
      <c r="BJ971" s="19" t="s">
        <v>39</v>
      </c>
      <c r="BK971" s="144">
        <f>ROUND(I971*H971,2)</f>
        <v>0</v>
      </c>
      <c r="BL971" s="19" t="s">
        <v>173</v>
      </c>
      <c r="BM971" s="143" t="s">
        <v>884</v>
      </c>
    </row>
    <row r="972" spans="2:65" s="1" customFormat="1" ht="10.199999999999999" hidden="1">
      <c r="B972" s="35"/>
      <c r="D972" s="145" t="s">
        <v>175</v>
      </c>
      <c r="F972" s="146" t="s">
        <v>885</v>
      </c>
      <c r="I972" s="147"/>
      <c r="L972" s="35"/>
      <c r="M972" s="148"/>
      <c r="T972" s="56"/>
      <c r="AT972" s="19" t="s">
        <v>175</v>
      </c>
      <c r="AU972" s="19" t="s">
        <v>87</v>
      </c>
    </row>
    <row r="973" spans="2:65" s="12" customFormat="1" ht="10.199999999999999">
      <c r="B973" s="149"/>
      <c r="D973" s="150" t="s">
        <v>177</v>
      </c>
      <c r="E973" s="151" t="s">
        <v>31</v>
      </c>
      <c r="F973" s="152" t="s">
        <v>886</v>
      </c>
      <c r="H973" s="151" t="s">
        <v>31</v>
      </c>
      <c r="I973" s="153"/>
      <c r="L973" s="149"/>
      <c r="M973" s="154"/>
      <c r="T973" s="155"/>
      <c r="AT973" s="151" t="s">
        <v>177</v>
      </c>
      <c r="AU973" s="151" t="s">
        <v>87</v>
      </c>
      <c r="AV973" s="12" t="s">
        <v>39</v>
      </c>
      <c r="AW973" s="12" t="s">
        <v>38</v>
      </c>
      <c r="AX973" s="12" t="s">
        <v>78</v>
      </c>
      <c r="AY973" s="151" t="s">
        <v>165</v>
      </c>
    </row>
    <row r="974" spans="2:65" s="12" customFormat="1" ht="10.199999999999999">
      <c r="B974" s="149"/>
      <c r="D974" s="150" t="s">
        <v>177</v>
      </c>
      <c r="E974" s="151" t="s">
        <v>31</v>
      </c>
      <c r="F974" s="152" t="s">
        <v>371</v>
      </c>
      <c r="H974" s="151" t="s">
        <v>31</v>
      </c>
      <c r="I974" s="153"/>
      <c r="L974" s="149"/>
      <c r="M974" s="154"/>
      <c r="T974" s="155"/>
      <c r="AT974" s="151" t="s">
        <v>177</v>
      </c>
      <c r="AU974" s="151" t="s">
        <v>87</v>
      </c>
      <c r="AV974" s="12" t="s">
        <v>39</v>
      </c>
      <c r="AW974" s="12" t="s">
        <v>38</v>
      </c>
      <c r="AX974" s="12" t="s">
        <v>78</v>
      </c>
      <c r="AY974" s="151" t="s">
        <v>165</v>
      </c>
    </row>
    <row r="975" spans="2:65" s="12" customFormat="1" ht="10.199999999999999">
      <c r="B975" s="149"/>
      <c r="D975" s="150" t="s">
        <v>177</v>
      </c>
      <c r="E975" s="151" t="s">
        <v>31</v>
      </c>
      <c r="F975" s="152" t="s">
        <v>453</v>
      </c>
      <c r="H975" s="151" t="s">
        <v>31</v>
      </c>
      <c r="I975" s="153"/>
      <c r="L975" s="149"/>
      <c r="M975" s="154"/>
      <c r="T975" s="155"/>
      <c r="AT975" s="151" t="s">
        <v>177</v>
      </c>
      <c r="AU975" s="151" t="s">
        <v>87</v>
      </c>
      <c r="AV975" s="12" t="s">
        <v>39</v>
      </c>
      <c r="AW975" s="12" t="s">
        <v>38</v>
      </c>
      <c r="AX975" s="12" t="s">
        <v>78</v>
      </c>
      <c r="AY975" s="151" t="s">
        <v>165</v>
      </c>
    </row>
    <row r="976" spans="2:65" s="13" customFormat="1" ht="20.399999999999999">
      <c r="B976" s="156"/>
      <c r="D976" s="150" t="s">
        <v>177</v>
      </c>
      <c r="E976" s="157" t="s">
        <v>31</v>
      </c>
      <c r="F976" s="158" t="s">
        <v>454</v>
      </c>
      <c r="H976" s="159">
        <v>108.47499999999999</v>
      </c>
      <c r="I976" s="160"/>
      <c r="L976" s="156"/>
      <c r="M976" s="161"/>
      <c r="T976" s="162"/>
      <c r="AT976" s="157" t="s">
        <v>177</v>
      </c>
      <c r="AU976" s="157" t="s">
        <v>87</v>
      </c>
      <c r="AV976" s="13" t="s">
        <v>87</v>
      </c>
      <c r="AW976" s="13" t="s">
        <v>38</v>
      </c>
      <c r="AX976" s="13" t="s">
        <v>78</v>
      </c>
      <c r="AY976" s="157" t="s">
        <v>165</v>
      </c>
    </row>
    <row r="977" spans="2:65" s="12" customFormat="1" ht="20.399999999999999">
      <c r="B977" s="149"/>
      <c r="D977" s="150" t="s">
        <v>177</v>
      </c>
      <c r="E977" s="151" t="s">
        <v>31</v>
      </c>
      <c r="F977" s="152" t="s">
        <v>375</v>
      </c>
      <c r="H977" s="151" t="s">
        <v>31</v>
      </c>
      <c r="I977" s="153"/>
      <c r="L977" s="149"/>
      <c r="M977" s="154"/>
      <c r="T977" s="155"/>
      <c r="AT977" s="151" t="s">
        <v>177</v>
      </c>
      <c r="AU977" s="151" t="s">
        <v>87</v>
      </c>
      <c r="AV977" s="12" t="s">
        <v>39</v>
      </c>
      <c r="AW977" s="12" t="s">
        <v>38</v>
      </c>
      <c r="AX977" s="12" t="s">
        <v>78</v>
      </c>
      <c r="AY977" s="151" t="s">
        <v>165</v>
      </c>
    </row>
    <row r="978" spans="2:65" s="13" customFormat="1" ht="10.199999999999999">
      <c r="B978" s="156"/>
      <c r="D978" s="150" t="s">
        <v>177</v>
      </c>
      <c r="E978" s="157" t="s">
        <v>31</v>
      </c>
      <c r="F978" s="158" t="s">
        <v>376</v>
      </c>
      <c r="H978" s="159">
        <v>62.81</v>
      </c>
      <c r="I978" s="160"/>
      <c r="L978" s="156"/>
      <c r="M978" s="161"/>
      <c r="T978" s="162"/>
      <c r="AT978" s="157" t="s">
        <v>177</v>
      </c>
      <c r="AU978" s="157" t="s">
        <v>87</v>
      </c>
      <c r="AV978" s="13" t="s">
        <v>87</v>
      </c>
      <c r="AW978" s="13" t="s">
        <v>38</v>
      </c>
      <c r="AX978" s="13" t="s">
        <v>78</v>
      </c>
      <c r="AY978" s="157" t="s">
        <v>165</v>
      </c>
    </row>
    <row r="979" spans="2:65" s="15" customFormat="1" ht="10.199999999999999">
      <c r="B979" s="170"/>
      <c r="D979" s="150" t="s">
        <v>177</v>
      </c>
      <c r="E979" s="171" t="s">
        <v>31</v>
      </c>
      <c r="F979" s="172" t="s">
        <v>246</v>
      </c>
      <c r="H979" s="173">
        <v>171.285</v>
      </c>
      <c r="I979" s="174"/>
      <c r="L979" s="170"/>
      <c r="M979" s="175"/>
      <c r="T979" s="176"/>
      <c r="AT979" s="171" t="s">
        <v>177</v>
      </c>
      <c r="AU979" s="171" t="s">
        <v>87</v>
      </c>
      <c r="AV979" s="15" t="s">
        <v>166</v>
      </c>
      <c r="AW979" s="15" t="s">
        <v>38</v>
      </c>
      <c r="AX979" s="15" t="s">
        <v>78</v>
      </c>
      <c r="AY979" s="171" t="s">
        <v>165</v>
      </c>
    </row>
    <row r="980" spans="2:65" s="12" customFormat="1" ht="10.199999999999999">
      <c r="B980" s="149"/>
      <c r="D980" s="150" t="s">
        <v>177</v>
      </c>
      <c r="E980" s="151" t="s">
        <v>31</v>
      </c>
      <c r="F980" s="152" t="s">
        <v>887</v>
      </c>
      <c r="H980" s="151" t="s">
        <v>31</v>
      </c>
      <c r="I980" s="153"/>
      <c r="L980" s="149"/>
      <c r="M980" s="154"/>
      <c r="T980" s="155"/>
      <c r="AT980" s="151" t="s">
        <v>177</v>
      </c>
      <c r="AU980" s="151" t="s">
        <v>87</v>
      </c>
      <c r="AV980" s="12" t="s">
        <v>39</v>
      </c>
      <c r="AW980" s="12" t="s">
        <v>38</v>
      </c>
      <c r="AX980" s="12" t="s">
        <v>78</v>
      </c>
      <c r="AY980" s="151" t="s">
        <v>165</v>
      </c>
    </row>
    <row r="981" spans="2:65" s="13" customFormat="1" ht="10.199999999999999">
      <c r="B981" s="156"/>
      <c r="D981" s="150" t="s">
        <v>177</v>
      </c>
      <c r="E981" s="157" t="s">
        <v>31</v>
      </c>
      <c r="F981" s="158" t="s">
        <v>888</v>
      </c>
      <c r="H981" s="159">
        <v>171.285</v>
      </c>
      <c r="I981" s="160"/>
      <c r="L981" s="156"/>
      <c r="M981" s="161"/>
      <c r="T981" s="162"/>
      <c r="AT981" s="157" t="s">
        <v>177</v>
      </c>
      <c r="AU981" s="157" t="s">
        <v>87</v>
      </c>
      <c r="AV981" s="13" t="s">
        <v>87</v>
      </c>
      <c r="AW981" s="13" t="s">
        <v>38</v>
      </c>
      <c r="AX981" s="13" t="s">
        <v>78</v>
      </c>
      <c r="AY981" s="157" t="s">
        <v>165</v>
      </c>
    </row>
    <row r="982" spans="2:65" s="14" customFormat="1" ht="10.199999999999999">
      <c r="B982" s="163"/>
      <c r="D982" s="150" t="s">
        <v>177</v>
      </c>
      <c r="E982" s="164" t="s">
        <v>31</v>
      </c>
      <c r="F982" s="165" t="s">
        <v>180</v>
      </c>
      <c r="H982" s="166">
        <v>342.57</v>
      </c>
      <c r="I982" s="167"/>
      <c r="L982" s="163"/>
      <c r="M982" s="168"/>
      <c r="T982" s="169"/>
      <c r="AT982" s="164" t="s">
        <v>177</v>
      </c>
      <c r="AU982" s="164" t="s">
        <v>87</v>
      </c>
      <c r="AV982" s="14" t="s">
        <v>173</v>
      </c>
      <c r="AW982" s="14" t="s">
        <v>38</v>
      </c>
      <c r="AX982" s="14" t="s">
        <v>39</v>
      </c>
      <c r="AY982" s="164" t="s">
        <v>165</v>
      </c>
    </row>
    <row r="983" spans="2:65" s="1" customFormat="1" ht="44.25" customHeight="1">
      <c r="B983" s="35"/>
      <c r="C983" s="132" t="s">
        <v>889</v>
      </c>
      <c r="D983" s="132" t="s">
        <v>168</v>
      </c>
      <c r="E983" s="133" t="s">
        <v>890</v>
      </c>
      <c r="F983" s="134" t="s">
        <v>891</v>
      </c>
      <c r="G983" s="135" t="s">
        <v>183</v>
      </c>
      <c r="H983" s="136">
        <v>96</v>
      </c>
      <c r="I983" s="137"/>
      <c r="J983" s="138">
        <f>ROUND(I983*H983,2)</f>
        <v>0</v>
      </c>
      <c r="K983" s="134" t="s">
        <v>172</v>
      </c>
      <c r="L983" s="35"/>
      <c r="M983" s="139" t="s">
        <v>31</v>
      </c>
      <c r="N983" s="140" t="s">
        <v>49</v>
      </c>
      <c r="P983" s="141">
        <f>O983*H983</f>
        <v>0</v>
      </c>
      <c r="Q983" s="141">
        <v>0</v>
      </c>
      <c r="R983" s="141">
        <f>Q983*H983</f>
        <v>0</v>
      </c>
      <c r="S983" s="141">
        <v>0</v>
      </c>
      <c r="T983" s="142">
        <f>S983*H983</f>
        <v>0</v>
      </c>
      <c r="AR983" s="143" t="s">
        <v>173</v>
      </c>
      <c r="AT983" s="143" t="s">
        <v>168</v>
      </c>
      <c r="AU983" s="143" t="s">
        <v>87</v>
      </c>
      <c r="AY983" s="19" t="s">
        <v>165</v>
      </c>
      <c r="BE983" s="144">
        <f>IF(N983="základní",J983,0)</f>
        <v>0</v>
      </c>
      <c r="BF983" s="144">
        <f>IF(N983="snížená",J983,0)</f>
        <v>0</v>
      </c>
      <c r="BG983" s="144">
        <f>IF(N983="zákl. přenesená",J983,0)</f>
        <v>0</v>
      </c>
      <c r="BH983" s="144">
        <f>IF(N983="sníž. přenesená",J983,0)</f>
        <v>0</v>
      </c>
      <c r="BI983" s="144">
        <f>IF(N983="nulová",J983,0)</f>
        <v>0</v>
      </c>
      <c r="BJ983" s="19" t="s">
        <v>39</v>
      </c>
      <c r="BK983" s="144">
        <f>ROUND(I983*H983,2)</f>
        <v>0</v>
      </c>
      <c r="BL983" s="19" t="s">
        <v>173</v>
      </c>
      <c r="BM983" s="143" t="s">
        <v>892</v>
      </c>
    </row>
    <row r="984" spans="2:65" s="1" customFormat="1" ht="10.199999999999999" hidden="1">
      <c r="B984" s="35"/>
      <c r="D984" s="145" t="s">
        <v>175</v>
      </c>
      <c r="F984" s="146" t="s">
        <v>893</v>
      </c>
      <c r="I984" s="147"/>
      <c r="L984" s="35"/>
      <c r="M984" s="148"/>
      <c r="T984" s="56"/>
      <c r="AT984" s="19" t="s">
        <v>175</v>
      </c>
      <c r="AU984" s="19" t="s">
        <v>87</v>
      </c>
    </row>
    <row r="985" spans="2:65" s="12" customFormat="1" ht="10.199999999999999">
      <c r="B985" s="149"/>
      <c r="D985" s="150" t="s">
        <v>177</v>
      </c>
      <c r="E985" s="151" t="s">
        <v>31</v>
      </c>
      <c r="F985" s="152" t="s">
        <v>374</v>
      </c>
      <c r="H985" s="151" t="s">
        <v>31</v>
      </c>
      <c r="I985" s="153"/>
      <c r="L985" s="149"/>
      <c r="M985" s="154"/>
      <c r="T985" s="155"/>
      <c r="AT985" s="151" t="s">
        <v>177</v>
      </c>
      <c r="AU985" s="151" t="s">
        <v>87</v>
      </c>
      <c r="AV985" s="12" t="s">
        <v>39</v>
      </c>
      <c r="AW985" s="12" t="s">
        <v>38</v>
      </c>
      <c r="AX985" s="12" t="s">
        <v>78</v>
      </c>
      <c r="AY985" s="151" t="s">
        <v>165</v>
      </c>
    </row>
    <row r="986" spans="2:65" s="12" customFormat="1" ht="20.399999999999999">
      <c r="B986" s="149"/>
      <c r="D986" s="150" t="s">
        <v>177</v>
      </c>
      <c r="E986" s="151" t="s">
        <v>31</v>
      </c>
      <c r="F986" s="152" t="s">
        <v>894</v>
      </c>
      <c r="H986" s="151" t="s">
        <v>31</v>
      </c>
      <c r="I986" s="153"/>
      <c r="L986" s="149"/>
      <c r="M986" s="154"/>
      <c r="T986" s="155"/>
      <c r="AT986" s="151" t="s">
        <v>177</v>
      </c>
      <c r="AU986" s="151" t="s">
        <v>87</v>
      </c>
      <c r="AV986" s="12" t="s">
        <v>39</v>
      </c>
      <c r="AW986" s="12" t="s">
        <v>38</v>
      </c>
      <c r="AX986" s="12" t="s">
        <v>78</v>
      </c>
      <c r="AY986" s="151" t="s">
        <v>165</v>
      </c>
    </row>
    <row r="987" spans="2:65" s="13" customFormat="1" ht="10.199999999999999">
      <c r="B987" s="156"/>
      <c r="D987" s="150" t="s">
        <v>177</v>
      </c>
      <c r="E987" s="157" t="s">
        <v>31</v>
      </c>
      <c r="F987" s="158" t="s">
        <v>895</v>
      </c>
      <c r="H987" s="159">
        <v>96</v>
      </c>
      <c r="I987" s="160"/>
      <c r="L987" s="156"/>
      <c r="M987" s="161"/>
      <c r="T987" s="162"/>
      <c r="AT987" s="157" t="s">
        <v>177</v>
      </c>
      <c r="AU987" s="157" t="s">
        <v>87</v>
      </c>
      <c r="AV987" s="13" t="s">
        <v>87</v>
      </c>
      <c r="AW987" s="13" t="s">
        <v>38</v>
      </c>
      <c r="AX987" s="13" t="s">
        <v>78</v>
      </c>
      <c r="AY987" s="157" t="s">
        <v>165</v>
      </c>
    </row>
    <row r="988" spans="2:65" s="14" customFormat="1" ht="10.199999999999999">
      <c r="B988" s="163"/>
      <c r="D988" s="150" t="s">
        <v>177</v>
      </c>
      <c r="E988" s="164" t="s">
        <v>31</v>
      </c>
      <c r="F988" s="165" t="s">
        <v>180</v>
      </c>
      <c r="H988" s="166">
        <v>96</v>
      </c>
      <c r="I988" s="167"/>
      <c r="L988" s="163"/>
      <c r="M988" s="168"/>
      <c r="T988" s="169"/>
      <c r="AT988" s="164" t="s">
        <v>177</v>
      </c>
      <c r="AU988" s="164" t="s">
        <v>87</v>
      </c>
      <c r="AV988" s="14" t="s">
        <v>173</v>
      </c>
      <c r="AW988" s="14" t="s">
        <v>38</v>
      </c>
      <c r="AX988" s="14" t="s">
        <v>39</v>
      </c>
      <c r="AY988" s="164" t="s">
        <v>165</v>
      </c>
    </row>
    <row r="989" spans="2:65" s="1" customFormat="1" ht="16.5" customHeight="1">
      <c r="B989" s="35"/>
      <c r="C989" s="132" t="s">
        <v>896</v>
      </c>
      <c r="D989" s="132" t="s">
        <v>168</v>
      </c>
      <c r="E989" s="133" t="s">
        <v>897</v>
      </c>
      <c r="F989" s="134" t="s">
        <v>898</v>
      </c>
      <c r="G989" s="135" t="s">
        <v>183</v>
      </c>
      <c r="H989" s="136">
        <v>15.93</v>
      </c>
      <c r="I989" s="137"/>
      <c r="J989" s="138">
        <f>ROUND(I989*H989,2)</f>
        <v>0</v>
      </c>
      <c r="K989" s="134" t="s">
        <v>172</v>
      </c>
      <c r="L989" s="35"/>
      <c r="M989" s="139" t="s">
        <v>31</v>
      </c>
      <c r="N989" s="140" t="s">
        <v>49</v>
      </c>
      <c r="P989" s="141">
        <f>O989*H989</f>
        <v>0</v>
      </c>
      <c r="Q989" s="141">
        <v>1.6070000000000001E-2</v>
      </c>
      <c r="R989" s="141">
        <f>Q989*H989</f>
        <v>0.25599510000000003</v>
      </c>
      <c r="S989" s="141">
        <v>0</v>
      </c>
      <c r="T989" s="142">
        <f>S989*H989</f>
        <v>0</v>
      </c>
      <c r="AR989" s="143" t="s">
        <v>173</v>
      </c>
      <c r="AT989" s="143" t="s">
        <v>168</v>
      </c>
      <c r="AU989" s="143" t="s">
        <v>87</v>
      </c>
      <c r="AY989" s="19" t="s">
        <v>165</v>
      </c>
      <c r="BE989" s="144">
        <f>IF(N989="základní",J989,0)</f>
        <v>0</v>
      </c>
      <c r="BF989" s="144">
        <f>IF(N989="snížená",J989,0)</f>
        <v>0</v>
      </c>
      <c r="BG989" s="144">
        <f>IF(N989="zákl. přenesená",J989,0)</f>
        <v>0</v>
      </c>
      <c r="BH989" s="144">
        <f>IF(N989="sníž. přenesená",J989,0)</f>
        <v>0</v>
      </c>
      <c r="BI989" s="144">
        <f>IF(N989="nulová",J989,0)</f>
        <v>0</v>
      </c>
      <c r="BJ989" s="19" t="s">
        <v>39</v>
      </c>
      <c r="BK989" s="144">
        <f>ROUND(I989*H989,2)</f>
        <v>0</v>
      </c>
      <c r="BL989" s="19" t="s">
        <v>173</v>
      </c>
      <c r="BM989" s="143" t="s">
        <v>899</v>
      </c>
    </row>
    <row r="990" spans="2:65" s="1" customFormat="1" ht="10.199999999999999" hidden="1">
      <c r="B990" s="35"/>
      <c r="D990" s="145" t="s">
        <v>175</v>
      </c>
      <c r="F990" s="146" t="s">
        <v>900</v>
      </c>
      <c r="I990" s="147"/>
      <c r="L990" s="35"/>
      <c r="M990" s="148"/>
      <c r="T990" s="56"/>
      <c r="AT990" s="19" t="s">
        <v>175</v>
      </c>
      <c r="AU990" s="19" t="s">
        <v>87</v>
      </c>
    </row>
    <row r="991" spans="2:65" s="12" customFormat="1" ht="10.199999999999999">
      <c r="B991" s="149"/>
      <c r="D991" s="150" t="s">
        <v>177</v>
      </c>
      <c r="E991" s="151" t="s">
        <v>31</v>
      </c>
      <c r="F991" s="152" t="s">
        <v>901</v>
      </c>
      <c r="H991" s="151" t="s">
        <v>31</v>
      </c>
      <c r="I991" s="153"/>
      <c r="L991" s="149"/>
      <c r="M991" s="154"/>
      <c r="T991" s="155"/>
      <c r="AT991" s="151" t="s">
        <v>177</v>
      </c>
      <c r="AU991" s="151" t="s">
        <v>87</v>
      </c>
      <c r="AV991" s="12" t="s">
        <v>39</v>
      </c>
      <c r="AW991" s="12" t="s">
        <v>38</v>
      </c>
      <c r="AX991" s="12" t="s">
        <v>78</v>
      </c>
      <c r="AY991" s="151" t="s">
        <v>165</v>
      </c>
    </row>
    <row r="992" spans="2:65" s="13" customFormat="1" ht="10.199999999999999">
      <c r="B992" s="156"/>
      <c r="D992" s="150" t="s">
        <v>177</v>
      </c>
      <c r="E992" s="157" t="s">
        <v>31</v>
      </c>
      <c r="F992" s="158" t="s">
        <v>902</v>
      </c>
      <c r="H992" s="159">
        <v>15.93</v>
      </c>
      <c r="I992" s="160"/>
      <c r="L992" s="156"/>
      <c r="M992" s="161"/>
      <c r="T992" s="162"/>
      <c r="AT992" s="157" t="s">
        <v>177</v>
      </c>
      <c r="AU992" s="157" t="s">
        <v>87</v>
      </c>
      <c r="AV992" s="13" t="s">
        <v>87</v>
      </c>
      <c r="AW992" s="13" t="s">
        <v>38</v>
      </c>
      <c r="AX992" s="13" t="s">
        <v>78</v>
      </c>
      <c r="AY992" s="157" t="s">
        <v>165</v>
      </c>
    </row>
    <row r="993" spans="2:65" s="14" customFormat="1" ht="10.199999999999999">
      <c r="B993" s="163"/>
      <c r="D993" s="150" t="s">
        <v>177</v>
      </c>
      <c r="E993" s="164" t="s">
        <v>31</v>
      </c>
      <c r="F993" s="165" t="s">
        <v>180</v>
      </c>
      <c r="H993" s="166">
        <v>15.93</v>
      </c>
      <c r="I993" s="167"/>
      <c r="L993" s="163"/>
      <c r="M993" s="168"/>
      <c r="T993" s="169"/>
      <c r="AT993" s="164" t="s">
        <v>177</v>
      </c>
      <c r="AU993" s="164" t="s">
        <v>87</v>
      </c>
      <c r="AV993" s="14" t="s">
        <v>173</v>
      </c>
      <c r="AW993" s="14" t="s">
        <v>38</v>
      </c>
      <c r="AX993" s="14" t="s">
        <v>39</v>
      </c>
      <c r="AY993" s="164" t="s">
        <v>165</v>
      </c>
    </row>
    <row r="994" spans="2:65" s="1" customFormat="1" ht="16.5" customHeight="1">
      <c r="B994" s="35"/>
      <c r="C994" s="132" t="s">
        <v>903</v>
      </c>
      <c r="D994" s="132" t="s">
        <v>168</v>
      </c>
      <c r="E994" s="133" t="s">
        <v>904</v>
      </c>
      <c r="F994" s="134" t="s">
        <v>905</v>
      </c>
      <c r="G994" s="135" t="s">
        <v>183</v>
      </c>
      <c r="H994" s="136">
        <v>15.93</v>
      </c>
      <c r="I994" s="137"/>
      <c r="J994" s="138">
        <f>ROUND(I994*H994,2)</f>
        <v>0</v>
      </c>
      <c r="K994" s="134" t="s">
        <v>172</v>
      </c>
      <c r="L994" s="35"/>
      <c r="M994" s="139" t="s">
        <v>31</v>
      </c>
      <c r="N994" s="140" t="s">
        <v>49</v>
      </c>
      <c r="P994" s="141">
        <f>O994*H994</f>
        <v>0</v>
      </c>
      <c r="Q994" s="141">
        <v>0</v>
      </c>
      <c r="R994" s="141">
        <f>Q994*H994</f>
        <v>0</v>
      </c>
      <c r="S994" s="141">
        <v>0</v>
      </c>
      <c r="T994" s="142">
        <f>S994*H994</f>
        <v>0</v>
      </c>
      <c r="AR994" s="143" t="s">
        <v>173</v>
      </c>
      <c r="AT994" s="143" t="s">
        <v>168</v>
      </c>
      <c r="AU994" s="143" t="s">
        <v>87</v>
      </c>
      <c r="AY994" s="19" t="s">
        <v>165</v>
      </c>
      <c r="BE994" s="144">
        <f>IF(N994="základní",J994,0)</f>
        <v>0</v>
      </c>
      <c r="BF994" s="144">
        <f>IF(N994="snížená",J994,0)</f>
        <v>0</v>
      </c>
      <c r="BG994" s="144">
        <f>IF(N994="zákl. přenesená",J994,0)</f>
        <v>0</v>
      </c>
      <c r="BH994" s="144">
        <f>IF(N994="sníž. přenesená",J994,0)</f>
        <v>0</v>
      </c>
      <c r="BI994" s="144">
        <f>IF(N994="nulová",J994,0)</f>
        <v>0</v>
      </c>
      <c r="BJ994" s="19" t="s">
        <v>39</v>
      </c>
      <c r="BK994" s="144">
        <f>ROUND(I994*H994,2)</f>
        <v>0</v>
      </c>
      <c r="BL994" s="19" t="s">
        <v>173</v>
      </c>
      <c r="BM994" s="143" t="s">
        <v>906</v>
      </c>
    </row>
    <row r="995" spans="2:65" s="1" customFormat="1" ht="10.199999999999999" hidden="1">
      <c r="B995" s="35"/>
      <c r="D995" s="145" t="s">
        <v>175</v>
      </c>
      <c r="F995" s="146" t="s">
        <v>907</v>
      </c>
      <c r="I995" s="147"/>
      <c r="L995" s="35"/>
      <c r="M995" s="148"/>
      <c r="T995" s="56"/>
      <c r="AT995" s="19" t="s">
        <v>175</v>
      </c>
      <c r="AU995" s="19" t="s">
        <v>87</v>
      </c>
    </row>
    <row r="996" spans="2:65" s="1" customFormat="1" ht="33" customHeight="1">
      <c r="B996" s="35"/>
      <c r="C996" s="132" t="s">
        <v>908</v>
      </c>
      <c r="D996" s="132" t="s">
        <v>168</v>
      </c>
      <c r="E996" s="133" t="s">
        <v>909</v>
      </c>
      <c r="F996" s="134" t="s">
        <v>910</v>
      </c>
      <c r="G996" s="135" t="s">
        <v>183</v>
      </c>
      <c r="H996" s="136">
        <v>28.992000000000001</v>
      </c>
      <c r="I996" s="137"/>
      <c r="J996" s="138">
        <f>ROUND(I996*H996,2)</f>
        <v>0</v>
      </c>
      <c r="K996" s="134" t="s">
        <v>172</v>
      </c>
      <c r="L996" s="35"/>
      <c r="M996" s="139" t="s">
        <v>31</v>
      </c>
      <c r="N996" s="140" t="s">
        <v>49</v>
      </c>
      <c r="P996" s="141">
        <f>O996*H996</f>
        <v>0</v>
      </c>
      <c r="Q996" s="141">
        <v>6.3E-2</v>
      </c>
      <c r="R996" s="141">
        <f>Q996*H996</f>
        <v>1.8264960000000001</v>
      </c>
      <c r="S996" s="141">
        <v>0</v>
      </c>
      <c r="T996" s="142">
        <f>S996*H996</f>
        <v>0</v>
      </c>
      <c r="AR996" s="143" t="s">
        <v>173</v>
      </c>
      <c r="AT996" s="143" t="s">
        <v>168</v>
      </c>
      <c r="AU996" s="143" t="s">
        <v>87</v>
      </c>
      <c r="AY996" s="19" t="s">
        <v>165</v>
      </c>
      <c r="BE996" s="144">
        <f>IF(N996="základní",J996,0)</f>
        <v>0</v>
      </c>
      <c r="BF996" s="144">
        <f>IF(N996="snížená",J996,0)</f>
        <v>0</v>
      </c>
      <c r="BG996" s="144">
        <f>IF(N996="zákl. přenesená",J996,0)</f>
        <v>0</v>
      </c>
      <c r="BH996" s="144">
        <f>IF(N996="sníž. přenesená",J996,0)</f>
        <v>0</v>
      </c>
      <c r="BI996" s="144">
        <f>IF(N996="nulová",J996,0)</f>
        <v>0</v>
      </c>
      <c r="BJ996" s="19" t="s">
        <v>39</v>
      </c>
      <c r="BK996" s="144">
        <f>ROUND(I996*H996,2)</f>
        <v>0</v>
      </c>
      <c r="BL996" s="19" t="s">
        <v>173</v>
      </c>
      <c r="BM996" s="143" t="s">
        <v>911</v>
      </c>
    </row>
    <row r="997" spans="2:65" s="1" customFormat="1" ht="10.199999999999999" hidden="1">
      <c r="B997" s="35"/>
      <c r="D997" s="145" t="s">
        <v>175</v>
      </c>
      <c r="F997" s="146" t="s">
        <v>912</v>
      </c>
      <c r="I997" s="147"/>
      <c r="L997" s="35"/>
      <c r="M997" s="148"/>
      <c r="T997" s="56"/>
      <c r="AT997" s="19" t="s">
        <v>175</v>
      </c>
      <c r="AU997" s="19" t="s">
        <v>87</v>
      </c>
    </row>
    <row r="998" spans="2:65" s="12" customFormat="1" ht="20.399999999999999">
      <c r="B998" s="149"/>
      <c r="D998" s="150" t="s">
        <v>177</v>
      </c>
      <c r="E998" s="151" t="s">
        <v>31</v>
      </c>
      <c r="F998" s="152" t="s">
        <v>913</v>
      </c>
      <c r="H998" s="151" t="s">
        <v>31</v>
      </c>
      <c r="I998" s="153"/>
      <c r="L998" s="149"/>
      <c r="M998" s="154"/>
      <c r="T998" s="155"/>
      <c r="AT998" s="151" t="s">
        <v>177</v>
      </c>
      <c r="AU998" s="151" t="s">
        <v>87</v>
      </c>
      <c r="AV998" s="12" t="s">
        <v>39</v>
      </c>
      <c r="AW998" s="12" t="s">
        <v>38</v>
      </c>
      <c r="AX998" s="12" t="s">
        <v>78</v>
      </c>
      <c r="AY998" s="151" t="s">
        <v>165</v>
      </c>
    </row>
    <row r="999" spans="2:65" s="13" customFormat="1" ht="10.199999999999999">
      <c r="B999" s="156"/>
      <c r="D999" s="150" t="s">
        <v>177</v>
      </c>
      <c r="E999" s="157" t="s">
        <v>31</v>
      </c>
      <c r="F999" s="158" t="s">
        <v>914</v>
      </c>
      <c r="H999" s="159">
        <v>15.311999999999999</v>
      </c>
      <c r="I999" s="160"/>
      <c r="L999" s="156"/>
      <c r="M999" s="161"/>
      <c r="T999" s="162"/>
      <c r="AT999" s="157" t="s">
        <v>177</v>
      </c>
      <c r="AU999" s="157" t="s">
        <v>87</v>
      </c>
      <c r="AV999" s="13" t="s">
        <v>87</v>
      </c>
      <c r="AW999" s="13" t="s">
        <v>38</v>
      </c>
      <c r="AX999" s="13" t="s">
        <v>78</v>
      </c>
      <c r="AY999" s="157" t="s">
        <v>165</v>
      </c>
    </row>
    <row r="1000" spans="2:65" s="13" customFormat="1" ht="10.199999999999999">
      <c r="B1000" s="156"/>
      <c r="D1000" s="150" t="s">
        <v>177</v>
      </c>
      <c r="E1000" s="157" t="s">
        <v>31</v>
      </c>
      <c r="F1000" s="158" t="s">
        <v>915</v>
      </c>
      <c r="H1000" s="159">
        <v>13.68</v>
      </c>
      <c r="I1000" s="160"/>
      <c r="L1000" s="156"/>
      <c r="M1000" s="161"/>
      <c r="T1000" s="162"/>
      <c r="AT1000" s="157" t="s">
        <v>177</v>
      </c>
      <c r="AU1000" s="157" t="s">
        <v>87</v>
      </c>
      <c r="AV1000" s="13" t="s">
        <v>87</v>
      </c>
      <c r="AW1000" s="13" t="s">
        <v>38</v>
      </c>
      <c r="AX1000" s="13" t="s">
        <v>78</v>
      </c>
      <c r="AY1000" s="157" t="s">
        <v>165</v>
      </c>
    </row>
    <row r="1001" spans="2:65" s="14" customFormat="1" ht="10.199999999999999">
      <c r="B1001" s="163"/>
      <c r="D1001" s="150" t="s">
        <v>177</v>
      </c>
      <c r="E1001" s="164" t="s">
        <v>31</v>
      </c>
      <c r="F1001" s="165" t="s">
        <v>180</v>
      </c>
      <c r="H1001" s="166">
        <v>28.992000000000001</v>
      </c>
      <c r="I1001" s="167"/>
      <c r="L1001" s="163"/>
      <c r="M1001" s="168"/>
      <c r="T1001" s="169"/>
      <c r="AT1001" s="164" t="s">
        <v>177</v>
      </c>
      <c r="AU1001" s="164" t="s">
        <v>87</v>
      </c>
      <c r="AV1001" s="14" t="s">
        <v>173</v>
      </c>
      <c r="AW1001" s="14" t="s">
        <v>38</v>
      </c>
      <c r="AX1001" s="14" t="s">
        <v>39</v>
      </c>
      <c r="AY1001" s="164" t="s">
        <v>165</v>
      </c>
    </row>
    <row r="1002" spans="2:65" s="1" customFormat="1" ht="24.15" customHeight="1">
      <c r="B1002" s="35"/>
      <c r="C1002" s="132" t="s">
        <v>916</v>
      </c>
      <c r="D1002" s="132" t="s">
        <v>168</v>
      </c>
      <c r="E1002" s="133" t="s">
        <v>917</v>
      </c>
      <c r="F1002" s="134" t="s">
        <v>918</v>
      </c>
      <c r="G1002" s="135" t="s">
        <v>183</v>
      </c>
      <c r="H1002" s="136">
        <v>100.658</v>
      </c>
      <c r="I1002" s="137"/>
      <c r="J1002" s="138">
        <f>ROUND(I1002*H1002,2)</f>
        <v>0</v>
      </c>
      <c r="K1002" s="134" t="s">
        <v>172</v>
      </c>
      <c r="L1002" s="35"/>
      <c r="M1002" s="139" t="s">
        <v>31</v>
      </c>
      <c r="N1002" s="140" t="s">
        <v>49</v>
      </c>
      <c r="P1002" s="141">
        <f>O1002*H1002</f>
        <v>0</v>
      </c>
      <c r="Q1002" s="141">
        <v>0.105</v>
      </c>
      <c r="R1002" s="141">
        <f>Q1002*H1002</f>
        <v>10.569089999999999</v>
      </c>
      <c r="S1002" s="141">
        <v>0</v>
      </c>
      <c r="T1002" s="142">
        <f>S1002*H1002</f>
        <v>0</v>
      </c>
      <c r="AR1002" s="143" t="s">
        <v>173</v>
      </c>
      <c r="AT1002" s="143" t="s">
        <v>168</v>
      </c>
      <c r="AU1002" s="143" t="s">
        <v>87</v>
      </c>
      <c r="AY1002" s="19" t="s">
        <v>165</v>
      </c>
      <c r="BE1002" s="144">
        <f>IF(N1002="základní",J1002,0)</f>
        <v>0</v>
      </c>
      <c r="BF1002" s="144">
        <f>IF(N1002="snížená",J1002,0)</f>
        <v>0</v>
      </c>
      <c r="BG1002" s="144">
        <f>IF(N1002="zákl. přenesená",J1002,0)</f>
        <v>0</v>
      </c>
      <c r="BH1002" s="144">
        <f>IF(N1002="sníž. přenesená",J1002,0)</f>
        <v>0</v>
      </c>
      <c r="BI1002" s="144">
        <f>IF(N1002="nulová",J1002,0)</f>
        <v>0</v>
      </c>
      <c r="BJ1002" s="19" t="s">
        <v>39</v>
      </c>
      <c r="BK1002" s="144">
        <f>ROUND(I1002*H1002,2)</f>
        <v>0</v>
      </c>
      <c r="BL1002" s="19" t="s">
        <v>173</v>
      </c>
      <c r="BM1002" s="143" t="s">
        <v>919</v>
      </c>
    </row>
    <row r="1003" spans="2:65" s="1" customFormat="1" ht="10.199999999999999" hidden="1">
      <c r="B1003" s="35"/>
      <c r="D1003" s="145" t="s">
        <v>175</v>
      </c>
      <c r="F1003" s="146" t="s">
        <v>920</v>
      </c>
      <c r="I1003" s="147"/>
      <c r="L1003" s="35"/>
      <c r="M1003" s="148"/>
      <c r="T1003" s="56"/>
      <c r="AT1003" s="19" t="s">
        <v>175</v>
      </c>
      <c r="AU1003" s="19" t="s">
        <v>87</v>
      </c>
    </row>
    <row r="1004" spans="2:65" s="1" customFormat="1" ht="19.2">
      <c r="B1004" s="35"/>
      <c r="D1004" s="150" t="s">
        <v>443</v>
      </c>
      <c r="F1004" s="187" t="s">
        <v>921</v>
      </c>
      <c r="I1004" s="147"/>
      <c r="L1004" s="35"/>
      <c r="M1004" s="148"/>
      <c r="T1004" s="56"/>
      <c r="AT1004" s="19" t="s">
        <v>443</v>
      </c>
      <c r="AU1004" s="19" t="s">
        <v>87</v>
      </c>
    </row>
    <row r="1005" spans="2:65" s="12" customFormat="1" ht="10.199999999999999">
      <c r="B1005" s="149"/>
      <c r="D1005" s="150" t="s">
        <v>177</v>
      </c>
      <c r="E1005" s="151" t="s">
        <v>31</v>
      </c>
      <c r="F1005" s="152" t="s">
        <v>922</v>
      </c>
      <c r="H1005" s="151" t="s">
        <v>31</v>
      </c>
      <c r="I1005" s="153"/>
      <c r="L1005" s="149"/>
      <c r="M1005" s="154"/>
      <c r="T1005" s="155"/>
      <c r="AT1005" s="151" t="s">
        <v>177</v>
      </c>
      <c r="AU1005" s="151" t="s">
        <v>87</v>
      </c>
      <c r="AV1005" s="12" t="s">
        <v>39</v>
      </c>
      <c r="AW1005" s="12" t="s">
        <v>38</v>
      </c>
      <c r="AX1005" s="12" t="s">
        <v>78</v>
      </c>
      <c r="AY1005" s="151" t="s">
        <v>165</v>
      </c>
    </row>
    <row r="1006" spans="2:65" s="13" customFormat="1" ht="10.199999999999999">
      <c r="B1006" s="156"/>
      <c r="D1006" s="150" t="s">
        <v>177</v>
      </c>
      <c r="E1006" s="157" t="s">
        <v>31</v>
      </c>
      <c r="F1006" s="158" t="s">
        <v>923</v>
      </c>
      <c r="H1006" s="159">
        <v>106.41800000000001</v>
      </c>
      <c r="I1006" s="160"/>
      <c r="L1006" s="156"/>
      <c r="M1006" s="161"/>
      <c r="T1006" s="162"/>
      <c r="AT1006" s="157" t="s">
        <v>177</v>
      </c>
      <c r="AU1006" s="157" t="s">
        <v>87</v>
      </c>
      <c r="AV1006" s="13" t="s">
        <v>87</v>
      </c>
      <c r="AW1006" s="13" t="s">
        <v>38</v>
      </c>
      <c r="AX1006" s="13" t="s">
        <v>78</v>
      </c>
      <c r="AY1006" s="157" t="s">
        <v>165</v>
      </c>
    </row>
    <row r="1007" spans="2:65" s="12" customFormat="1" ht="10.199999999999999">
      <c r="B1007" s="149"/>
      <c r="D1007" s="150" t="s">
        <v>177</v>
      </c>
      <c r="E1007" s="151" t="s">
        <v>31</v>
      </c>
      <c r="F1007" s="152" t="s">
        <v>924</v>
      </c>
      <c r="H1007" s="151" t="s">
        <v>31</v>
      </c>
      <c r="I1007" s="153"/>
      <c r="L1007" s="149"/>
      <c r="M1007" s="154"/>
      <c r="T1007" s="155"/>
      <c r="AT1007" s="151" t="s">
        <v>177</v>
      </c>
      <c r="AU1007" s="151" t="s">
        <v>87</v>
      </c>
      <c r="AV1007" s="12" t="s">
        <v>39</v>
      </c>
      <c r="AW1007" s="12" t="s">
        <v>38</v>
      </c>
      <c r="AX1007" s="12" t="s">
        <v>78</v>
      </c>
      <c r="AY1007" s="151" t="s">
        <v>165</v>
      </c>
    </row>
    <row r="1008" spans="2:65" s="13" customFormat="1" ht="10.199999999999999">
      <c r="B1008" s="156"/>
      <c r="D1008" s="150" t="s">
        <v>177</v>
      </c>
      <c r="E1008" s="157" t="s">
        <v>31</v>
      </c>
      <c r="F1008" s="158" t="s">
        <v>925</v>
      </c>
      <c r="H1008" s="159">
        <v>-5.76</v>
      </c>
      <c r="I1008" s="160"/>
      <c r="L1008" s="156"/>
      <c r="M1008" s="161"/>
      <c r="T1008" s="162"/>
      <c r="AT1008" s="157" t="s">
        <v>177</v>
      </c>
      <c r="AU1008" s="157" t="s">
        <v>87</v>
      </c>
      <c r="AV1008" s="13" t="s">
        <v>87</v>
      </c>
      <c r="AW1008" s="13" t="s">
        <v>38</v>
      </c>
      <c r="AX1008" s="13" t="s">
        <v>78</v>
      </c>
      <c r="AY1008" s="157" t="s">
        <v>165</v>
      </c>
    </row>
    <row r="1009" spans="2:65" s="12" customFormat="1" ht="30.6">
      <c r="B1009" s="149"/>
      <c r="D1009" s="150" t="s">
        <v>177</v>
      </c>
      <c r="E1009" s="151" t="s">
        <v>31</v>
      </c>
      <c r="F1009" s="152" t="s">
        <v>926</v>
      </c>
      <c r="H1009" s="151" t="s">
        <v>31</v>
      </c>
      <c r="I1009" s="153"/>
      <c r="L1009" s="149"/>
      <c r="M1009" s="154"/>
      <c r="T1009" s="155"/>
      <c r="AT1009" s="151" t="s">
        <v>177</v>
      </c>
      <c r="AU1009" s="151" t="s">
        <v>87</v>
      </c>
      <c r="AV1009" s="12" t="s">
        <v>39</v>
      </c>
      <c r="AW1009" s="12" t="s">
        <v>38</v>
      </c>
      <c r="AX1009" s="12" t="s">
        <v>78</v>
      </c>
      <c r="AY1009" s="151" t="s">
        <v>165</v>
      </c>
    </row>
    <row r="1010" spans="2:65" s="14" customFormat="1" ht="10.199999999999999">
      <c r="B1010" s="163"/>
      <c r="D1010" s="150" t="s">
        <v>177</v>
      </c>
      <c r="E1010" s="164" t="s">
        <v>31</v>
      </c>
      <c r="F1010" s="165" t="s">
        <v>180</v>
      </c>
      <c r="H1010" s="166">
        <v>100.658</v>
      </c>
      <c r="I1010" s="167"/>
      <c r="L1010" s="163"/>
      <c r="M1010" s="168"/>
      <c r="T1010" s="169"/>
      <c r="AT1010" s="164" t="s">
        <v>177</v>
      </c>
      <c r="AU1010" s="164" t="s">
        <v>87</v>
      </c>
      <c r="AV1010" s="14" t="s">
        <v>173</v>
      </c>
      <c r="AW1010" s="14" t="s">
        <v>38</v>
      </c>
      <c r="AX1010" s="14" t="s">
        <v>39</v>
      </c>
      <c r="AY1010" s="164" t="s">
        <v>165</v>
      </c>
    </row>
    <row r="1011" spans="2:65" s="1" customFormat="1" ht="37.799999999999997" customHeight="1">
      <c r="B1011" s="35"/>
      <c r="C1011" s="132" t="s">
        <v>927</v>
      </c>
      <c r="D1011" s="132" t="s">
        <v>168</v>
      </c>
      <c r="E1011" s="133" t="s">
        <v>928</v>
      </c>
      <c r="F1011" s="134" t="s">
        <v>929</v>
      </c>
      <c r="G1011" s="135" t="s">
        <v>103</v>
      </c>
      <c r="H1011" s="136">
        <v>36.6</v>
      </c>
      <c r="I1011" s="137"/>
      <c r="J1011" s="138">
        <f>ROUND(I1011*H1011,2)</f>
        <v>0</v>
      </c>
      <c r="K1011" s="134" t="s">
        <v>172</v>
      </c>
      <c r="L1011" s="35"/>
      <c r="M1011" s="139" t="s">
        <v>31</v>
      </c>
      <c r="N1011" s="140" t="s">
        <v>49</v>
      </c>
      <c r="P1011" s="141">
        <f>O1011*H1011</f>
        <v>0</v>
      </c>
      <c r="Q1011" s="141">
        <v>2.0000000000000002E-5</v>
      </c>
      <c r="R1011" s="141">
        <f>Q1011*H1011</f>
        <v>7.3200000000000012E-4</v>
      </c>
      <c r="S1011" s="141">
        <v>0</v>
      </c>
      <c r="T1011" s="142">
        <f>S1011*H1011</f>
        <v>0</v>
      </c>
      <c r="AR1011" s="143" t="s">
        <v>173</v>
      </c>
      <c r="AT1011" s="143" t="s">
        <v>168</v>
      </c>
      <c r="AU1011" s="143" t="s">
        <v>87</v>
      </c>
      <c r="AY1011" s="19" t="s">
        <v>165</v>
      </c>
      <c r="BE1011" s="144">
        <f>IF(N1011="základní",J1011,0)</f>
        <v>0</v>
      </c>
      <c r="BF1011" s="144">
        <f>IF(N1011="snížená",J1011,0)</f>
        <v>0</v>
      </c>
      <c r="BG1011" s="144">
        <f>IF(N1011="zákl. přenesená",J1011,0)</f>
        <v>0</v>
      </c>
      <c r="BH1011" s="144">
        <f>IF(N1011="sníž. přenesená",J1011,0)</f>
        <v>0</v>
      </c>
      <c r="BI1011" s="144">
        <f>IF(N1011="nulová",J1011,0)</f>
        <v>0</v>
      </c>
      <c r="BJ1011" s="19" t="s">
        <v>39</v>
      </c>
      <c r="BK1011" s="144">
        <f>ROUND(I1011*H1011,2)</f>
        <v>0</v>
      </c>
      <c r="BL1011" s="19" t="s">
        <v>173</v>
      </c>
      <c r="BM1011" s="143" t="s">
        <v>930</v>
      </c>
    </row>
    <row r="1012" spans="2:65" s="1" customFormat="1" ht="10.199999999999999" hidden="1">
      <c r="B1012" s="35"/>
      <c r="D1012" s="145" t="s">
        <v>175</v>
      </c>
      <c r="F1012" s="146" t="s">
        <v>931</v>
      </c>
      <c r="I1012" s="147"/>
      <c r="L1012" s="35"/>
      <c r="M1012" s="148"/>
      <c r="T1012" s="56"/>
      <c r="AT1012" s="19" t="s">
        <v>175</v>
      </c>
      <c r="AU1012" s="19" t="s">
        <v>87</v>
      </c>
    </row>
    <row r="1013" spans="2:65" s="12" customFormat="1" ht="10.199999999999999">
      <c r="B1013" s="149"/>
      <c r="D1013" s="150" t="s">
        <v>177</v>
      </c>
      <c r="E1013" s="151" t="s">
        <v>31</v>
      </c>
      <c r="F1013" s="152" t="s">
        <v>932</v>
      </c>
      <c r="H1013" s="151" t="s">
        <v>31</v>
      </c>
      <c r="I1013" s="153"/>
      <c r="L1013" s="149"/>
      <c r="M1013" s="154"/>
      <c r="T1013" s="155"/>
      <c r="AT1013" s="151" t="s">
        <v>177</v>
      </c>
      <c r="AU1013" s="151" t="s">
        <v>87</v>
      </c>
      <c r="AV1013" s="12" t="s">
        <v>39</v>
      </c>
      <c r="AW1013" s="12" t="s">
        <v>38</v>
      </c>
      <c r="AX1013" s="12" t="s">
        <v>78</v>
      </c>
      <c r="AY1013" s="151" t="s">
        <v>165</v>
      </c>
    </row>
    <row r="1014" spans="2:65" s="13" customFormat="1" ht="10.199999999999999">
      <c r="B1014" s="156"/>
      <c r="D1014" s="150" t="s">
        <v>177</v>
      </c>
      <c r="E1014" s="157" t="s">
        <v>31</v>
      </c>
      <c r="F1014" s="158" t="s">
        <v>933</v>
      </c>
      <c r="H1014" s="159">
        <v>36.6</v>
      </c>
      <c r="I1014" s="160"/>
      <c r="L1014" s="156"/>
      <c r="M1014" s="161"/>
      <c r="T1014" s="162"/>
      <c r="AT1014" s="157" t="s">
        <v>177</v>
      </c>
      <c r="AU1014" s="157" t="s">
        <v>87</v>
      </c>
      <c r="AV1014" s="13" t="s">
        <v>87</v>
      </c>
      <c r="AW1014" s="13" t="s">
        <v>38</v>
      </c>
      <c r="AX1014" s="13" t="s">
        <v>78</v>
      </c>
      <c r="AY1014" s="157" t="s">
        <v>165</v>
      </c>
    </row>
    <row r="1015" spans="2:65" s="12" customFormat="1" ht="30.6">
      <c r="B1015" s="149"/>
      <c r="D1015" s="150" t="s">
        <v>177</v>
      </c>
      <c r="E1015" s="151" t="s">
        <v>31</v>
      </c>
      <c r="F1015" s="152" t="s">
        <v>926</v>
      </c>
      <c r="H1015" s="151" t="s">
        <v>31</v>
      </c>
      <c r="I1015" s="153"/>
      <c r="L1015" s="149"/>
      <c r="M1015" s="154"/>
      <c r="T1015" s="155"/>
      <c r="AT1015" s="151" t="s">
        <v>177</v>
      </c>
      <c r="AU1015" s="151" t="s">
        <v>87</v>
      </c>
      <c r="AV1015" s="12" t="s">
        <v>39</v>
      </c>
      <c r="AW1015" s="12" t="s">
        <v>38</v>
      </c>
      <c r="AX1015" s="12" t="s">
        <v>78</v>
      </c>
      <c r="AY1015" s="151" t="s">
        <v>165</v>
      </c>
    </row>
    <row r="1016" spans="2:65" s="14" customFormat="1" ht="10.199999999999999">
      <c r="B1016" s="163"/>
      <c r="D1016" s="150" t="s">
        <v>177</v>
      </c>
      <c r="E1016" s="164" t="s">
        <v>31</v>
      </c>
      <c r="F1016" s="165" t="s">
        <v>180</v>
      </c>
      <c r="H1016" s="166">
        <v>36.6</v>
      </c>
      <c r="I1016" s="167"/>
      <c r="L1016" s="163"/>
      <c r="M1016" s="168"/>
      <c r="T1016" s="169"/>
      <c r="AT1016" s="164" t="s">
        <v>177</v>
      </c>
      <c r="AU1016" s="164" t="s">
        <v>87</v>
      </c>
      <c r="AV1016" s="14" t="s">
        <v>173</v>
      </c>
      <c r="AW1016" s="14" t="s">
        <v>38</v>
      </c>
      <c r="AX1016" s="14" t="s">
        <v>39</v>
      </c>
      <c r="AY1016" s="164" t="s">
        <v>165</v>
      </c>
    </row>
    <row r="1017" spans="2:65" s="1" customFormat="1" ht="24.15" customHeight="1">
      <c r="B1017" s="35"/>
      <c r="C1017" s="132" t="s">
        <v>934</v>
      </c>
      <c r="D1017" s="132" t="s">
        <v>168</v>
      </c>
      <c r="E1017" s="133" t="s">
        <v>935</v>
      </c>
      <c r="F1017" s="134" t="s">
        <v>936</v>
      </c>
      <c r="G1017" s="135" t="s">
        <v>103</v>
      </c>
      <c r="H1017" s="136">
        <v>31.2</v>
      </c>
      <c r="I1017" s="137"/>
      <c r="J1017" s="138">
        <f>ROUND(I1017*H1017,2)</f>
        <v>0</v>
      </c>
      <c r="K1017" s="134" t="s">
        <v>172</v>
      </c>
      <c r="L1017" s="35"/>
      <c r="M1017" s="139" t="s">
        <v>31</v>
      </c>
      <c r="N1017" s="140" t="s">
        <v>49</v>
      </c>
      <c r="P1017" s="141">
        <f>O1017*H1017</f>
        <v>0</v>
      </c>
      <c r="Q1017" s="141">
        <v>5.0000000000000002E-5</v>
      </c>
      <c r="R1017" s="141">
        <f>Q1017*H1017</f>
        <v>1.56E-3</v>
      </c>
      <c r="S1017" s="141">
        <v>0</v>
      </c>
      <c r="T1017" s="142">
        <f>S1017*H1017</f>
        <v>0</v>
      </c>
      <c r="AR1017" s="143" t="s">
        <v>173</v>
      </c>
      <c r="AT1017" s="143" t="s">
        <v>168</v>
      </c>
      <c r="AU1017" s="143" t="s">
        <v>87</v>
      </c>
      <c r="AY1017" s="19" t="s">
        <v>165</v>
      </c>
      <c r="BE1017" s="144">
        <f>IF(N1017="základní",J1017,0)</f>
        <v>0</v>
      </c>
      <c r="BF1017" s="144">
        <f>IF(N1017="snížená",J1017,0)</f>
        <v>0</v>
      </c>
      <c r="BG1017" s="144">
        <f>IF(N1017="zákl. přenesená",J1017,0)</f>
        <v>0</v>
      </c>
      <c r="BH1017" s="144">
        <f>IF(N1017="sníž. přenesená",J1017,0)</f>
        <v>0</v>
      </c>
      <c r="BI1017" s="144">
        <f>IF(N1017="nulová",J1017,0)</f>
        <v>0</v>
      </c>
      <c r="BJ1017" s="19" t="s">
        <v>39</v>
      </c>
      <c r="BK1017" s="144">
        <f>ROUND(I1017*H1017,2)</f>
        <v>0</v>
      </c>
      <c r="BL1017" s="19" t="s">
        <v>173</v>
      </c>
      <c r="BM1017" s="143" t="s">
        <v>937</v>
      </c>
    </row>
    <row r="1018" spans="2:65" s="1" customFormat="1" ht="10.199999999999999" hidden="1">
      <c r="B1018" s="35"/>
      <c r="D1018" s="145" t="s">
        <v>175</v>
      </c>
      <c r="F1018" s="146" t="s">
        <v>938</v>
      </c>
      <c r="I1018" s="147"/>
      <c r="L1018" s="35"/>
      <c r="M1018" s="148"/>
      <c r="T1018" s="56"/>
      <c r="AT1018" s="19" t="s">
        <v>175</v>
      </c>
      <c r="AU1018" s="19" t="s">
        <v>87</v>
      </c>
    </row>
    <row r="1019" spans="2:65" s="1" customFormat="1" ht="19.2">
      <c r="B1019" s="35"/>
      <c r="D1019" s="150" t="s">
        <v>443</v>
      </c>
      <c r="F1019" s="187" t="s">
        <v>939</v>
      </c>
      <c r="I1019" s="147"/>
      <c r="L1019" s="35"/>
      <c r="M1019" s="148"/>
      <c r="T1019" s="56"/>
      <c r="AT1019" s="19" t="s">
        <v>443</v>
      </c>
      <c r="AU1019" s="19" t="s">
        <v>87</v>
      </c>
    </row>
    <row r="1020" spans="2:65" s="12" customFormat="1" ht="10.199999999999999">
      <c r="B1020" s="149"/>
      <c r="D1020" s="150" t="s">
        <v>177</v>
      </c>
      <c r="E1020" s="151" t="s">
        <v>31</v>
      </c>
      <c r="F1020" s="152" t="s">
        <v>940</v>
      </c>
      <c r="H1020" s="151" t="s">
        <v>31</v>
      </c>
      <c r="I1020" s="153"/>
      <c r="L1020" s="149"/>
      <c r="M1020" s="154"/>
      <c r="T1020" s="155"/>
      <c r="AT1020" s="151" t="s">
        <v>177</v>
      </c>
      <c r="AU1020" s="151" t="s">
        <v>87</v>
      </c>
      <c r="AV1020" s="12" t="s">
        <v>39</v>
      </c>
      <c r="AW1020" s="12" t="s">
        <v>38</v>
      </c>
      <c r="AX1020" s="12" t="s">
        <v>78</v>
      </c>
      <c r="AY1020" s="151" t="s">
        <v>165</v>
      </c>
    </row>
    <row r="1021" spans="2:65" s="13" customFormat="1" ht="10.199999999999999">
      <c r="B1021" s="156"/>
      <c r="D1021" s="150" t="s">
        <v>177</v>
      </c>
      <c r="E1021" s="157" t="s">
        <v>31</v>
      </c>
      <c r="F1021" s="158" t="s">
        <v>941</v>
      </c>
      <c r="H1021" s="159">
        <v>31.2</v>
      </c>
      <c r="I1021" s="160"/>
      <c r="L1021" s="156"/>
      <c r="M1021" s="161"/>
      <c r="T1021" s="162"/>
      <c r="AT1021" s="157" t="s">
        <v>177</v>
      </c>
      <c r="AU1021" s="157" t="s">
        <v>87</v>
      </c>
      <c r="AV1021" s="13" t="s">
        <v>87</v>
      </c>
      <c r="AW1021" s="13" t="s">
        <v>38</v>
      </c>
      <c r="AX1021" s="13" t="s">
        <v>78</v>
      </c>
      <c r="AY1021" s="157" t="s">
        <v>165</v>
      </c>
    </row>
    <row r="1022" spans="2:65" s="12" customFormat="1" ht="30.6">
      <c r="B1022" s="149"/>
      <c r="D1022" s="150" t="s">
        <v>177</v>
      </c>
      <c r="E1022" s="151" t="s">
        <v>31</v>
      </c>
      <c r="F1022" s="152" t="s">
        <v>926</v>
      </c>
      <c r="H1022" s="151" t="s">
        <v>31</v>
      </c>
      <c r="I1022" s="153"/>
      <c r="L1022" s="149"/>
      <c r="M1022" s="154"/>
      <c r="T1022" s="155"/>
      <c r="AT1022" s="151" t="s">
        <v>177</v>
      </c>
      <c r="AU1022" s="151" t="s">
        <v>87</v>
      </c>
      <c r="AV1022" s="12" t="s">
        <v>39</v>
      </c>
      <c r="AW1022" s="12" t="s">
        <v>38</v>
      </c>
      <c r="AX1022" s="12" t="s">
        <v>78</v>
      </c>
      <c r="AY1022" s="151" t="s">
        <v>165</v>
      </c>
    </row>
    <row r="1023" spans="2:65" s="14" customFormat="1" ht="10.199999999999999">
      <c r="B1023" s="163"/>
      <c r="D1023" s="150" t="s">
        <v>177</v>
      </c>
      <c r="E1023" s="164" t="s">
        <v>31</v>
      </c>
      <c r="F1023" s="165" t="s">
        <v>180</v>
      </c>
      <c r="H1023" s="166">
        <v>31.2</v>
      </c>
      <c r="I1023" s="167"/>
      <c r="L1023" s="163"/>
      <c r="M1023" s="168"/>
      <c r="T1023" s="169"/>
      <c r="AT1023" s="164" t="s">
        <v>177</v>
      </c>
      <c r="AU1023" s="164" t="s">
        <v>87</v>
      </c>
      <c r="AV1023" s="14" t="s">
        <v>173</v>
      </c>
      <c r="AW1023" s="14" t="s">
        <v>38</v>
      </c>
      <c r="AX1023" s="14" t="s">
        <v>39</v>
      </c>
      <c r="AY1023" s="164" t="s">
        <v>165</v>
      </c>
    </row>
    <row r="1024" spans="2:65" s="1" customFormat="1" ht="24.15" customHeight="1">
      <c r="B1024" s="35"/>
      <c r="C1024" s="132" t="s">
        <v>942</v>
      </c>
      <c r="D1024" s="132" t="s">
        <v>168</v>
      </c>
      <c r="E1024" s="133" t="s">
        <v>943</v>
      </c>
      <c r="F1024" s="134" t="s">
        <v>944</v>
      </c>
      <c r="G1024" s="135" t="s">
        <v>171</v>
      </c>
      <c r="H1024" s="136">
        <v>4</v>
      </c>
      <c r="I1024" s="137"/>
      <c r="J1024" s="138">
        <f>ROUND(I1024*H1024,2)</f>
        <v>0</v>
      </c>
      <c r="K1024" s="134" t="s">
        <v>172</v>
      </c>
      <c r="L1024" s="35"/>
      <c r="M1024" s="139" t="s">
        <v>31</v>
      </c>
      <c r="N1024" s="140" t="s">
        <v>49</v>
      </c>
      <c r="P1024" s="141">
        <f>O1024*H1024</f>
        <v>0</v>
      </c>
      <c r="Q1024" s="141">
        <v>0</v>
      </c>
      <c r="R1024" s="141">
        <f>Q1024*H1024</f>
        <v>0</v>
      </c>
      <c r="S1024" s="141">
        <v>0</v>
      </c>
      <c r="T1024" s="142">
        <f>S1024*H1024</f>
        <v>0</v>
      </c>
      <c r="AR1024" s="143" t="s">
        <v>173</v>
      </c>
      <c r="AT1024" s="143" t="s">
        <v>168</v>
      </c>
      <c r="AU1024" s="143" t="s">
        <v>87</v>
      </c>
      <c r="AY1024" s="19" t="s">
        <v>165</v>
      </c>
      <c r="BE1024" s="144">
        <f>IF(N1024="základní",J1024,0)</f>
        <v>0</v>
      </c>
      <c r="BF1024" s="144">
        <f>IF(N1024="snížená",J1024,0)</f>
        <v>0</v>
      </c>
      <c r="BG1024" s="144">
        <f>IF(N1024="zákl. přenesená",J1024,0)</f>
        <v>0</v>
      </c>
      <c r="BH1024" s="144">
        <f>IF(N1024="sníž. přenesená",J1024,0)</f>
        <v>0</v>
      </c>
      <c r="BI1024" s="144">
        <f>IF(N1024="nulová",J1024,0)</f>
        <v>0</v>
      </c>
      <c r="BJ1024" s="19" t="s">
        <v>39</v>
      </c>
      <c r="BK1024" s="144">
        <f>ROUND(I1024*H1024,2)</f>
        <v>0</v>
      </c>
      <c r="BL1024" s="19" t="s">
        <v>173</v>
      </c>
      <c r="BM1024" s="143" t="s">
        <v>945</v>
      </c>
    </row>
    <row r="1025" spans="2:65" s="1" customFormat="1" ht="10.199999999999999" hidden="1">
      <c r="B1025" s="35"/>
      <c r="D1025" s="145" t="s">
        <v>175</v>
      </c>
      <c r="F1025" s="146" t="s">
        <v>946</v>
      </c>
      <c r="I1025" s="147"/>
      <c r="L1025" s="35"/>
      <c r="M1025" s="148"/>
      <c r="T1025" s="56"/>
      <c r="AT1025" s="19" t="s">
        <v>175</v>
      </c>
      <c r="AU1025" s="19" t="s">
        <v>87</v>
      </c>
    </row>
    <row r="1026" spans="2:65" s="12" customFormat="1" ht="10.199999999999999">
      <c r="B1026" s="149"/>
      <c r="D1026" s="150" t="s">
        <v>177</v>
      </c>
      <c r="E1026" s="151" t="s">
        <v>31</v>
      </c>
      <c r="F1026" s="152" t="s">
        <v>947</v>
      </c>
      <c r="H1026" s="151" t="s">
        <v>31</v>
      </c>
      <c r="I1026" s="153"/>
      <c r="L1026" s="149"/>
      <c r="M1026" s="154"/>
      <c r="T1026" s="155"/>
      <c r="AT1026" s="151" t="s">
        <v>177</v>
      </c>
      <c r="AU1026" s="151" t="s">
        <v>87</v>
      </c>
      <c r="AV1026" s="12" t="s">
        <v>39</v>
      </c>
      <c r="AW1026" s="12" t="s">
        <v>38</v>
      </c>
      <c r="AX1026" s="12" t="s">
        <v>78</v>
      </c>
      <c r="AY1026" s="151" t="s">
        <v>165</v>
      </c>
    </row>
    <row r="1027" spans="2:65" s="13" customFormat="1" ht="10.199999999999999">
      <c r="B1027" s="156"/>
      <c r="D1027" s="150" t="s">
        <v>177</v>
      </c>
      <c r="E1027" s="157" t="s">
        <v>31</v>
      </c>
      <c r="F1027" s="158" t="s">
        <v>173</v>
      </c>
      <c r="H1027" s="159">
        <v>4</v>
      </c>
      <c r="I1027" s="160"/>
      <c r="L1027" s="156"/>
      <c r="M1027" s="161"/>
      <c r="T1027" s="162"/>
      <c r="AT1027" s="157" t="s">
        <v>177</v>
      </c>
      <c r="AU1027" s="157" t="s">
        <v>87</v>
      </c>
      <c r="AV1027" s="13" t="s">
        <v>87</v>
      </c>
      <c r="AW1027" s="13" t="s">
        <v>38</v>
      </c>
      <c r="AX1027" s="13" t="s">
        <v>78</v>
      </c>
      <c r="AY1027" s="157" t="s">
        <v>165</v>
      </c>
    </row>
    <row r="1028" spans="2:65" s="14" customFormat="1" ht="10.199999999999999">
      <c r="B1028" s="163"/>
      <c r="D1028" s="150" t="s">
        <v>177</v>
      </c>
      <c r="E1028" s="164" t="s">
        <v>31</v>
      </c>
      <c r="F1028" s="165" t="s">
        <v>180</v>
      </c>
      <c r="H1028" s="166">
        <v>4</v>
      </c>
      <c r="I1028" s="167"/>
      <c r="L1028" s="163"/>
      <c r="M1028" s="168"/>
      <c r="T1028" s="169"/>
      <c r="AT1028" s="164" t="s">
        <v>177</v>
      </c>
      <c r="AU1028" s="164" t="s">
        <v>87</v>
      </c>
      <c r="AV1028" s="14" t="s">
        <v>173</v>
      </c>
      <c r="AW1028" s="14" t="s">
        <v>38</v>
      </c>
      <c r="AX1028" s="14" t="s">
        <v>39</v>
      </c>
      <c r="AY1028" s="164" t="s">
        <v>165</v>
      </c>
    </row>
    <row r="1029" spans="2:65" s="1" customFormat="1" ht="21.75" customHeight="1">
      <c r="B1029" s="35"/>
      <c r="C1029" s="177" t="s">
        <v>948</v>
      </c>
      <c r="D1029" s="177" t="s">
        <v>409</v>
      </c>
      <c r="E1029" s="178" t="s">
        <v>949</v>
      </c>
      <c r="F1029" s="179" t="s">
        <v>950</v>
      </c>
      <c r="G1029" s="180" t="s">
        <v>171</v>
      </c>
      <c r="H1029" s="181">
        <v>4</v>
      </c>
      <c r="I1029" s="182"/>
      <c r="J1029" s="183">
        <f>ROUND(I1029*H1029,2)</f>
        <v>0</v>
      </c>
      <c r="K1029" s="179" t="s">
        <v>172</v>
      </c>
      <c r="L1029" s="184"/>
      <c r="M1029" s="185" t="s">
        <v>31</v>
      </c>
      <c r="N1029" s="186" t="s">
        <v>49</v>
      </c>
      <c r="P1029" s="141">
        <f>O1029*H1029</f>
        <v>0</v>
      </c>
      <c r="Q1029" s="141">
        <v>6.0000000000000002E-5</v>
      </c>
      <c r="R1029" s="141">
        <f>Q1029*H1029</f>
        <v>2.4000000000000001E-4</v>
      </c>
      <c r="S1029" s="141">
        <v>0</v>
      </c>
      <c r="T1029" s="142">
        <f>S1029*H1029</f>
        <v>0</v>
      </c>
      <c r="AR1029" s="143" t="s">
        <v>221</v>
      </c>
      <c r="AT1029" s="143" t="s">
        <v>409</v>
      </c>
      <c r="AU1029" s="143" t="s">
        <v>87</v>
      </c>
      <c r="AY1029" s="19" t="s">
        <v>165</v>
      </c>
      <c r="BE1029" s="144">
        <f>IF(N1029="základní",J1029,0)</f>
        <v>0</v>
      </c>
      <c r="BF1029" s="144">
        <f>IF(N1029="snížená",J1029,0)</f>
        <v>0</v>
      </c>
      <c r="BG1029" s="144">
        <f>IF(N1029="zákl. přenesená",J1029,0)</f>
        <v>0</v>
      </c>
      <c r="BH1029" s="144">
        <f>IF(N1029="sníž. přenesená",J1029,0)</f>
        <v>0</v>
      </c>
      <c r="BI1029" s="144">
        <f>IF(N1029="nulová",J1029,0)</f>
        <v>0</v>
      </c>
      <c r="BJ1029" s="19" t="s">
        <v>39</v>
      </c>
      <c r="BK1029" s="144">
        <f>ROUND(I1029*H1029,2)</f>
        <v>0</v>
      </c>
      <c r="BL1029" s="19" t="s">
        <v>173</v>
      </c>
      <c r="BM1029" s="143" t="s">
        <v>951</v>
      </c>
    </row>
    <row r="1030" spans="2:65" s="1" customFormat="1" ht="37.799999999999997" customHeight="1">
      <c r="B1030" s="35"/>
      <c r="C1030" s="132" t="s">
        <v>952</v>
      </c>
      <c r="D1030" s="132" t="s">
        <v>168</v>
      </c>
      <c r="E1030" s="133" t="s">
        <v>953</v>
      </c>
      <c r="F1030" s="134" t="s">
        <v>954</v>
      </c>
      <c r="G1030" s="135" t="s">
        <v>171</v>
      </c>
      <c r="H1030" s="136">
        <v>33</v>
      </c>
      <c r="I1030" s="137"/>
      <c r="J1030" s="138">
        <f>ROUND(I1030*H1030,2)</f>
        <v>0</v>
      </c>
      <c r="K1030" s="134" t="s">
        <v>172</v>
      </c>
      <c r="L1030" s="35"/>
      <c r="M1030" s="139" t="s">
        <v>31</v>
      </c>
      <c r="N1030" s="140" t="s">
        <v>49</v>
      </c>
      <c r="P1030" s="141">
        <f>O1030*H1030</f>
        <v>0</v>
      </c>
      <c r="Q1030" s="141">
        <v>9.1804999999999994E-3</v>
      </c>
      <c r="R1030" s="141">
        <f>Q1030*H1030</f>
        <v>0.30295649999999996</v>
      </c>
      <c r="S1030" s="141">
        <v>0</v>
      </c>
      <c r="T1030" s="142">
        <f>S1030*H1030</f>
        <v>0</v>
      </c>
      <c r="AR1030" s="143" t="s">
        <v>173</v>
      </c>
      <c r="AT1030" s="143" t="s">
        <v>168</v>
      </c>
      <c r="AU1030" s="143" t="s">
        <v>87</v>
      </c>
      <c r="AY1030" s="19" t="s">
        <v>165</v>
      </c>
      <c r="BE1030" s="144">
        <f>IF(N1030="základní",J1030,0)</f>
        <v>0</v>
      </c>
      <c r="BF1030" s="144">
        <f>IF(N1030="snížená",J1030,0)</f>
        <v>0</v>
      </c>
      <c r="BG1030" s="144">
        <f>IF(N1030="zákl. přenesená",J1030,0)</f>
        <v>0</v>
      </c>
      <c r="BH1030" s="144">
        <f>IF(N1030="sníž. přenesená",J1030,0)</f>
        <v>0</v>
      </c>
      <c r="BI1030" s="144">
        <f>IF(N1030="nulová",J1030,0)</f>
        <v>0</v>
      </c>
      <c r="BJ1030" s="19" t="s">
        <v>39</v>
      </c>
      <c r="BK1030" s="144">
        <f>ROUND(I1030*H1030,2)</f>
        <v>0</v>
      </c>
      <c r="BL1030" s="19" t="s">
        <v>173</v>
      </c>
      <c r="BM1030" s="143" t="s">
        <v>955</v>
      </c>
    </row>
    <row r="1031" spans="2:65" s="1" customFormat="1" ht="10.199999999999999" hidden="1">
      <c r="B1031" s="35"/>
      <c r="D1031" s="145" t="s">
        <v>175</v>
      </c>
      <c r="F1031" s="146" t="s">
        <v>956</v>
      </c>
      <c r="I1031" s="147"/>
      <c r="L1031" s="35"/>
      <c r="M1031" s="148"/>
      <c r="T1031" s="56"/>
      <c r="AT1031" s="19" t="s">
        <v>175</v>
      </c>
      <c r="AU1031" s="19" t="s">
        <v>87</v>
      </c>
    </row>
    <row r="1032" spans="2:65" s="1" customFormat="1" ht="19.2">
      <c r="B1032" s="35"/>
      <c r="D1032" s="150" t="s">
        <v>443</v>
      </c>
      <c r="F1032" s="187" t="s">
        <v>957</v>
      </c>
      <c r="I1032" s="147"/>
      <c r="L1032" s="35"/>
      <c r="M1032" s="148"/>
      <c r="T1032" s="56"/>
      <c r="AT1032" s="19" t="s">
        <v>443</v>
      </c>
      <c r="AU1032" s="19" t="s">
        <v>87</v>
      </c>
    </row>
    <row r="1033" spans="2:65" s="12" customFormat="1" ht="10.199999999999999">
      <c r="B1033" s="149"/>
      <c r="D1033" s="150" t="s">
        <v>177</v>
      </c>
      <c r="E1033" s="151" t="s">
        <v>31</v>
      </c>
      <c r="F1033" s="152" t="s">
        <v>958</v>
      </c>
      <c r="H1033" s="151" t="s">
        <v>31</v>
      </c>
      <c r="I1033" s="153"/>
      <c r="L1033" s="149"/>
      <c r="M1033" s="154"/>
      <c r="T1033" s="155"/>
      <c r="AT1033" s="151" t="s">
        <v>177</v>
      </c>
      <c r="AU1033" s="151" t="s">
        <v>87</v>
      </c>
      <c r="AV1033" s="12" t="s">
        <v>39</v>
      </c>
      <c r="AW1033" s="12" t="s">
        <v>38</v>
      </c>
      <c r="AX1033" s="12" t="s">
        <v>78</v>
      </c>
      <c r="AY1033" s="151" t="s">
        <v>165</v>
      </c>
    </row>
    <row r="1034" spans="2:65" s="13" customFormat="1" ht="10.199999999999999">
      <c r="B1034" s="156"/>
      <c r="D1034" s="150" t="s">
        <v>177</v>
      </c>
      <c r="E1034" s="157" t="s">
        <v>31</v>
      </c>
      <c r="F1034" s="158" t="s">
        <v>959</v>
      </c>
      <c r="H1034" s="159">
        <v>33</v>
      </c>
      <c r="I1034" s="160"/>
      <c r="L1034" s="156"/>
      <c r="M1034" s="161"/>
      <c r="T1034" s="162"/>
      <c r="AT1034" s="157" t="s">
        <v>177</v>
      </c>
      <c r="AU1034" s="157" t="s">
        <v>87</v>
      </c>
      <c r="AV1034" s="13" t="s">
        <v>87</v>
      </c>
      <c r="AW1034" s="13" t="s">
        <v>38</v>
      </c>
      <c r="AX1034" s="13" t="s">
        <v>78</v>
      </c>
      <c r="AY1034" s="157" t="s">
        <v>165</v>
      </c>
    </row>
    <row r="1035" spans="2:65" s="14" customFormat="1" ht="10.199999999999999">
      <c r="B1035" s="163"/>
      <c r="D1035" s="150" t="s">
        <v>177</v>
      </c>
      <c r="E1035" s="164" t="s">
        <v>31</v>
      </c>
      <c r="F1035" s="165" t="s">
        <v>180</v>
      </c>
      <c r="H1035" s="166">
        <v>33</v>
      </c>
      <c r="I1035" s="167"/>
      <c r="L1035" s="163"/>
      <c r="M1035" s="168"/>
      <c r="T1035" s="169"/>
      <c r="AT1035" s="164" t="s">
        <v>177</v>
      </c>
      <c r="AU1035" s="164" t="s">
        <v>87</v>
      </c>
      <c r="AV1035" s="14" t="s">
        <v>173</v>
      </c>
      <c r="AW1035" s="14" t="s">
        <v>38</v>
      </c>
      <c r="AX1035" s="14" t="s">
        <v>39</v>
      </c>
      <c r="AY1035" s="164" t="s">
        <v>165</v>
      </c>
    </row>
    <row r="1036" spans="2:65" s="1" customFormat="1" ht="24.15" customHeight="1">
      <c r="B1036" s="35"/>
      <c r="C1036" s="132" t="s">
        <v>960</v>
      </c>
      <c r="D1036" s="132" t="s">
        <v>168</v>
      </c>
      <c r="E1036" s="133" t="s">
        <v>961</v>
      </c>
      <c r="F1036" s="134" t="s">
        <v>962</v>
      </c>
      <c r="G1036" s="135" t="s">
        <v>171</v>
      </c>
      <c r="H1036" s="136">
        <v>5</v>
      </c>
      <c r="I1036" s="137"/>
      <c r="J1036" s="138">
        <f>ROUND(I1036*H1036,2)</f>
        <v>0</v>
      </c>
      <c r="K1036" s="134" t="s">
        <v>31</v>
      </c>
      <c r="L1036" s="35"/>
      <c r="M1036" s="139" t="s">
        <v>31</v>
      </c>
      <c r="N1036" s="140" t="s">
        <v>49</v>
      </c>
      <c r="P1036" s="141">
        <f>O1036*H1036</f>
        <v>0</v>
      </c>
      <c r="Q1036" s="141">
        <v>0</v>
      </c>
      <c r="R1036" s="141">
        <f>Q1036*H1036</f>
        <v>0</v>
      </c>
      <c r="S1036" s="141">
        <v>0</v>
      </c>
      <c r="T1036" s="142">
        <f>S1036*H1036</f>
        <v>0</v>
      </c>
      <c r="AR1036" s="143" t="s">
        <v>173</v>
      </c>
      <c r="AT1036" s="143" t="s">
        <v>168</v>
      </c>
      <c r="AU1036" s="143" t="s">
        <v>87</v>
      </c>
      <c r="AY1036" s="19" t="s">
        <v>165</v>
      </c>
      <c r="BE1036" s="144">
        <f>IF(N1036="základní",J1036,0)</f>
        <v>0</v>
      </c>
      <c r="BF1036" s="144">
        <f>IF(N1036="snížená",J1036,0)</f>
        <v>0</v>
      </c>
      <c r="BG1036" s="144">
        <f>IF(N1036="zákl. přenesená",J1036,0)</f>
        <v>0</v>
      </c>
      <c r="BH1036" s="144">
        <f>IF(N1036="sníž. přenesená",J1036,0)</f>
        <v>0</v>
      </c>
      <c r="BI1036" s="144">
        <f>IF(N1036="nulová",J1036,0)</f>
        <v>0</v>
      </c>
      <c r="BJ1036" s="19" t="s">
        <v>39</v>
      </c>
      <c r="BK1036" s="144">
        <f>ROUND(I1036*H1036,2)</f>
        <v>0</v>
      </c>
      <c r="BL1036" s="19" t="s">
        <v>173</v>
      </c>
      <c r="BM1036" s="143" t="s">
        <v>963</v>
      </c>
    </row>
    <row r="1037" spans="2:65" s="12" customFormat="1" ht="10.199999999999999">
      <c r="B1037" s="149"/>
      <c r="D1037" s="150" t="s">
        <v>177</v>
      </c>
      <c r="E1037" s="151" t="s">
        <v>31</v>
      </c>
      <c r="F1037" s="152" t="s">
        <v>964</v>
      </c>
      <c r="H1037" s="151" t="s">
        <v>31</v>
      </c>
      <c r="I1037" s="153"/>
      <c r="L1037" s="149"/>
      <c r="M1037" s="154"/>
      <c r="T1037" s="155"/>
      <c r="AT1037" s="151" t="s">
        <v>177</v>
      </c>
      <c r="AU1037" s="151" t="s">
        <v>87</v>
      </c>
      <c r="AV1037" s="12" t="s">
        <v>39</v>
      </c>
      <c r="AW1037" s="12" t="s">
        <v>38</v>
      </c>
      <c r="AX1037" s="12" t="s">
        <v>78</v>
      </c>
      <c r="AY1037" s="151" t="s">
        <v>165</v>
      </c>
    </row>
    <row r="1038" spans="2:65" s="13" customFormat="1" ht="10.199999999999999">
      <c r="B1038" s="156"/>
      <c r="D1038" s="150" t="s">
        <v>177</v>
      </c>
      <c r="E1038" s="157" t="s">
        <v>31</v>
      </c>
      <c r="F1038" s="158" t="s">
        <v>202</v>
      </c>
      <c r="H1038" s="159">
        <v>5</v>
      </c>
      <c r="I1038" s="160"/>
      <c r="L1038" s="156"/>
      <c r="M1038" s="161"/>
      <c r="T1038" s="162"/>
      <c r="AT1038" s="157" t="s">
        <v>177</v>
      </c>
      <c r="AU1038" s="157" t="s">
        <v>87</v>
      </c>
      <c r="AV1038" s="13" t="s">
        <v>87</v>
      </c>
      <c r="AW1038" s="13" t="s">
        <v>38</v>
      </c>
      <c r="AX1038" s="13" t="s">
        <v>78</v>
      </c>
      <c r="AY1038" s="157" t="s">
        <v>165</v>
      </c>
    </row>
    <row r="1039" spans="2:65" s="14" customFormat="1" ht="10.199999999999999">
      <c r="B1039" s="163"/>
      <c r="D1039" s="150" t="s">
        <v>177</v>
      </c>
      <c r="E1039" s="164" t="s">
        <v>31</v>
      </c>
      <c r="F1039" s="165" t="s">
        <v>180</v>
      </c>
      <c r="H1039" s="166">
        <v>5</v>
      </c>
      <c r="I1039" s="167"/>
      <c r="L1039" s="163"/>
      <c r="M1039" s="168"/>
      <c r="T1039" s="169"/>
      <c r="AT1039" s="164" t="s">
        <v>177</v>
      </c>
      <c r="AU1039" s="164" t="s">
        <v>87</v>
      </c>
      <c r="AV1039" s="14" t="s">
        <v>173</v>
      </c>
      <c r="AW1039" s="14" t="s">
        <v>38</v>
      </c>
      <c r="AX1039" s="14" t="s">
        <v>39</v>
      </c>
      <c r="AY1039" s="164" t="s">
        <v>165</v>
      </c>
    </row>
    <row r="1040" spans="2:65" s="11" customFormat="1" ht="22.8" customHeight="1">
      <c r="B1040" s="120"/>
      <c r="D1040" s="121" t="s">
        <v>77</v>
      </c>
      <c r="E1040" s="130" t="s">
        <v>229</v>
      </c>
      <c r="F1040" s="130" t="s">
        <v>965</v>
      </c>
      <c r="I1040" s="123"/>
      <c r="J1040" s="131">
        <f>BK1040</f>
        <v>0</v>
      </c>
      <c r="L1040" s="120"/>
      <c r="M1040" s="125"/>
      <c r="P1040" s="126">
        <f>SUM(P1041:P1407)</f>
        <v>0</v>
      </c>
      <c r="R1040" s="126">
        <f>SUM(R1041:R1407)</f>
        <v>0.56670710000000002</v>
      </c>
      <c r="T1040" s="127">
        <f>SUM(T1041:T1407)</f>
        <v>52.174255000000002</v>
      </c>
      <c r="AR1040" s="121" t="s">
        <v>39</v>
      </c>
      <c r="AT1040" s="128" t="s">
        <v>77</v>
      </c>
      <c r="AU1040" s="128" t="s">
        <v>39</v>
      </c>
      <c r="AY1040" s="121" t="s">
        <v>165</v>
      </c>
      <c r="BK1040" s="129">
        <f>SUM(BK1041:BK1407)</f>
        <v>0</v>
      </c>
    </row>
    <row r="1041" spans="2:65" s="1" customFormat="1" ht="44.25" customHeight="1">
      <c r="B1041" s="35"/>
      <c r="C1041" s="132" t="s">
        <v>966</v>
      </c>
      <c r="D1041" s="132" t="s">
        <v>168</v>
      </c>
      <c r="E1041" s="133" t="s">
        <v>967</v>
      </c>
      <c r="F1041" s="134" t="s">
        <v>968</v>
      </c>
      <c r="G1041" s="135" t="s">
        <v>183</v>
      </c>
      <c r="H1041" s="136">
        <v>1243.25</v>
      </c>
      <c r="I1041" s="137"/>
      <c r="J1041" s="138">
        <f>ROUND(I1041*H1041,2)</f>
        <v>0</v>
      </c>
      <c r="K1041" s="134" t="s">
        <v>172</v>
      </c>
      <c r="L1041" s="35"/>
      <c r="M1041" s="139" t="s">
        <v>31</v>
      </c>
      <c r="N1041" s="140" t="s">
        <v>49</v>
      </c>
      <c r="P1041" s="141">
        <f>O1041*H1041</f>
        <v>0</v>
      </c>
      <c r="Q1041" s="141">
        <v>0</v>
      </c>
      <c r="R1041" s="141">
        <f>Q1041*H1041</f>
        <v>0</v>
      </c>
      <c r="S1041" s="141">
        <v>0</v>
      </c>
      <c r="T1041" s="142">
        <f>S1041*H1041</f>
        <v>0</v>
      </c>
      <c r="AR1041" s="143" t="s">
        <v>173</v>
      </c>
      <c r="AT1041" s="143" t="s">
        <v>168</v>
      </c>
      <c r="AU1041" s="143" t="s">
        <v>87</v>
      </c>
      <c r="AY1041" s="19" t="s">
        <v>165</v>
      </c>
      <c r="BE1041" s="144">
        <f>IF(N1041="základní",J1041,0)</f>
        <v>0</v>
      </c>
      <c r="BF1041" s="144">
        <f>IF(N1041="snížená",J1041,0)</f>
        <v>0</v>
      </c>
      <c r="BG1041" s="144">
        <f>IF(N1041="zákl. přenesená",J1041,0)</f>
        <v>0</v>
      </c>
      <c r="BH1041" s="144">
        <f>IF(N1041="sníž. přenesená",J1041,0)</f>
        <v>0</v>
      </c>
      <c r="BI1041" s="144">
        <f>IF(N1041="nulová",J1041,0)</f>
        <v>0</v>
      </c>
      <c r="BJ1041" s="19" t="s">
        <v>39</v>
      </c>
      <c r="BK1041" s="144">
        <f>ROUND(I1041*H1041,2)</f>
        <v>0</v>
      </c>
      <c r="BL1041" s="19" t="s">
        <v>173</v>
      </c>
      <c r="BM1041" s="143" t="s">
        <v>969</v>
      </c>
    </row>
    <row r="1042" spans="2:65" s="1" customFormat="1" ht="10.199999999999999" hidden="1">
      <c r="B1042" s="35"/>
      <c r="D1042" s="145" t="s">
        <v>175</v>
      </c>
      <c r="F1042" s="146" t="s">
        <v>970</v>
      </c>
      <c r="I1042" s="147"/>
      <c r="L1042" s="35"/>
      <c r="M1042" s="148"/>
      <c r="T1042" s="56"/>
      <c r="AT1042" s="19" t="s">
        <v>175</v>
      </c>
      <c r="AU1042" s="19" t="s">
        <v>87</v>
      </c>
    </row>
    <row r="1043" spans="2:65" s="12" customFormat="1" ht="10.199999999999999">
      <c r="B1043" s="149"/>
      <c r="D1043" s="150" t="s">
        <v>177</v>
      </c>
      <c r="E1043" s="151" t="s">
        <v>31</v>
      </c>
      <c r="F1043" s="152" t="s">
        <v>971</v>
      </c>
      <c r="H1043" s="151" t="s">
        <v>31</v>
      </c>
      <c r="I1043" s="153"/>
      <c r="L1043" s="149"/>
      <c r="M1043" s="154"/>
      <c r="T1043" s="155"/>
      <c r="AT1043" s="151" t="s">
        <v>177</v>
      </c>
      <c r="AU1043" s="151" t="s">
        <v>87</v>
      </c>
      <c r="AV1043" s="12" t="s">
        <v>39</v>
      </c>
      <c r="AW1043" s="12" t="s">
        <v>38</v>
      </c>
      <c r="AX1043" s="12" t="s">
        <v>78</v>
      </c>
      <c r="AY1043" s="151" t="s">
        <v>165</v>
      </c>
    </row>
    <row r="1044" spans="2:65" s="13" customFormat="1" ht="10.199999999999999">
      <c r="B1044" s="156"/>
      <c r="D1044" s="150" t="s">
        <v>177</v>
      </c>
      <c r="E1044" s="157" t="s">
        <v>31</v>
      </c>
      <c r="F1044" s="158" t="s">
        <v>972</v>
      </c>
      <c r="H1044" s="159">
        <v>156</v>
      </c>
      <c r="I1044" s="160"/>
      <c r="L1044" s="156"/>
      <c r="M1044" s="161"/>
      <c r="T1044" s="162"/>
      <c r="AT1044" s="157" t="s">
        <v>177</v>
      </c>
      <c r="AU1044" s="157" t="s">
        <v>87</v>
      </c>
      <c r="AV1044" s="13" t="s">
        <v>87</v>
      </c>
      <c r="AW1044" s="13" t="s">
        <v>38</v>
      </c>
      <c r="AX1044" s="13" t="s">
        <v>78</v>
      </c>
      <c r="AY1044" s="157" t="s">
        <v>165</v>
      </c>
    </row>
    <row r="1045" spans="2:65" s="12" customFormat="1" ht="10.199999999999999">
      <c r="B1045" s="149"/>
      <c r="D1045" s="150" t="s">
        <v>177</v>
      </c>
      <c r="E1045" s="151" t="s">
        <v>31</v>
      </c>
      <c r="F1045" s="152" t="s">
        <v>973</v>
      </c>
      <c r="H1045" s="151" t="s">
        <v>31</v>
      </c>
      <c r="I1045" s="153"/>
      <c r="L1045" s="149"/>
      <c r="M1045" s="154"/>
      <c r="T1045" s="155"/>
      <c r="AT1045" s="151" t="s">
        <v>177</v>
      </c>
      <c r="AU1045" s="151" t="s">
        <v>87</v>
      </c>
      <c r="AV1045" s="12" t="s">
        <v>39</v>
      </c>
      <c r="AW1045" s="12" t="s">
        <v>38</v>
      </c>
      <c r="AX1045" s="12" t="s">
        <v>78</v>
      </c>
      <c r="AY1045" s="151" t="s">
        <v>165</v>
      </c>
    </row>
    <row r="1046" spans="2:65" s="13" customFormat="1" ht="30.6">
      <c r="B1046" s="156"/>
      <c r="D1046" s="150" t="s">
        <v>177</v>
      </c>
      <c r="E1046" s="157" t="s">
        <v>31</v>
      </c>
      <c r="F1046" s="158" t="s">
        <v>974</v>
      </c>
      <c r="H1046" s="159">
        <v>1087.25</v>
      </c>
      <c r="I1046" s="160"/>
      <c r="L1046" s="156"/>
      <c r="M1046" s="161"/>
      <c r="T1046" s="162"/>
      <c r="AT1046" s="157" t="s">
        <v>177</v>
      </c>
      <c r="AU1046" s="157" t="s">
        <v>87</v>
      </c>
      <c r="AV1046" s="13" t="s">
        <v>87</v>
      </c>
      <c r="AW1046" s="13" t="s">
        <v>38</v>
      </c>
      <c r="AX1046" s="13" t="s">
        <v>78</v>
      </c>
      <c r="AY1046" s="157" t="s">
        <v>165</v>
      </c>
    </row>
    <row r="1047" spans="2:65" s="14" customFormat="1" ht="10.199999999999999">
      <c r="B1047" s="163"/>
      <c r="D1047" s="150" t="s">
        <v>177</v>
      </c>
      <c r="E1047" s="164" t="s">
        <v>31</v>
      </c>
      <c r="F1047" s="165" t="s">
        <v>180</v>
      </c>
      <c r="H1047" s="166">
        <v>1243.25</v>
      </c>
      <c r="I1047" s="167"/>
      <c r="L1047" s="163"/>
      <c r="M1047" s="168"/>
      <c r="T1047" s="169"/>
      <c r="AT1047" s="164" t="s">
        <v>177</v>
      </c>
      <c r="AU1047" s="164" t="s">
        <v>87</v>
      </c>
      <c r="AV1047" s="14" t="s">
        <v>173</v>
      </c>
      <c r="AW1047" s="14" t="s">
        <v>38</v>
      </c>
      <c r="AX1047" s="14" t="s">
        <v>39</v>
      </c>
      <c r="AY1047" s="164" t="s">
        <v>165</v>
      </c>
    </row>
    <row r="1048" spans="2:65" s="1" customFormat="1" ht="49.05" customHeight="1">
      <c r="B1048" s="35"/>
      <c r="C1048" s="132" t="s">
        <v>975</v>
      </c>
      <c r="D1048" s="132" t="s">
        <v>168</v>
      </c>
      <c r="E1048" s="133" t="s">
        <v>976</v>
      </c>
      <c r="F1048" s="134" t="s">
        <v>977</v>
      </c>
      <c r="G1048" s="135" t="s">
        <v>183</v>
      </c>
      <c r="H1048" s="136">
        <v>74595</v>
      </c>
      <c r="I1048" s="137"/>
      <c r="J1048" s="138">
        <f>ROUND(I1048*H1048,2)</f>
        <v>0</v>
      </c>
      <c r="K1048" s="134" t="s">
        <v>172</v>
      </c>
      <c r="L1048" s="35"/>
      <c r="M1048" s="139" t="s">
        <v>31</v>
      </c>
      <c r="N1048" s="140" t="s">
        <v>49</v>
      </c>
      <c r="P1048" s="141">
        <f>O1048*H1048</f>
        <v>0</v>
      </c>
      <c r="Q1048" s="141">
        <v>0</v>
      </c>
      <c r="R1048" s="141">
        <f>Q1048*H1048</f>
        <v>0</v>
      </c>
      <c r="S1048" s="141">
        <v>0</v>
      </c>
      <c r="T1048" s="142">
        <f>S1048*H1048</f>
        <v>0</v>
      </c>
      <c r="AR1048" s="143" t="s">
        <v>173</v>
      </c>
      <c r="AT1048" s="143" t="s">
        <v>168</v>
      </c>
      <c r="AU1048" s="143" t="s">
        <v>87</v>
      </c>
      <c r="AY1048" s="19" t="s">
        <v>165</v>
      </c>
      <c r="BE1048" s="144">
        <f>IF(N1048="základní",J1048,0)</f>
        <v>0</v>
      </c>
      <c r="BF1048" s="144">
        <f>IF(N1048="snížená",J1048,0)</f>
        <v>0</v>
      </c>
      <c r="BG1048" s="144">
        <f>IF(N1048="zákl. přenesená",J1048,0)</f>
        <v>0</v>
      </c>
      <c r="BH1048" s="144">
        <f>IF(N1048="sníž. přenesená",J1048,0)</f>
        <v>0</v>
      </c>
      <c r="BI1048" s="144">
        <f>IF(N1048="nulová",J1048,0)</f>
        <v>0</v>
      </c>
      <c r="BJ1048" s="19" t="s">
        <v>39</v>
      </c>
      <c r="BK1048" s="144">
        <f>ROUND(I1048*H1048,2)</f>
        <v>0</v>
      </c>
      <c r="BL1048" s="19" t="s">
        <v>173</v>
      </c>
      <c r="BM1048" s="143" t="s">
        <v>978</v>
      </c>
    </row>
    <row r="1049" spans="2:65" s="1" customFormat="1" ht="10.199999999999999" hidden="1">
      <c r="B1049" s="35"/>
      <c r="D1049" s="145" t="s">
        <v>175</v>
      </c>
      <c r="F1049" s="146" t="s">
        <v>979</v>
      </c>
      <c r="I1049" s="147"/>
      <c r="L1049" s="35"/>
      <c r="M1049" s="148"/>
      <c r="T1049" s="56"/>
      <c r="AT1049" s="19" t="s">
        <v>175</v>
      </c>
      <c r="AU1049" s="19" t="s">
        <v>87</v>
      </c>
    </row>
    <row r="1050" spans="2:65" s="13" customFormat="1" ht="10.199999999999999">
      <c r="B1050" s="156"/>
      <c r="D1050" s="150" t="s">
        <v>177</v>
      </c>
      <c r="E1050" s="157" t="s">
        <v>31</v>
      </c>
      <c r="F1050" s="158" t="s">
        <v>980</v>
      </c>
      <c r="H1050" s="159">
        <v>74595</v>
      </c>
      <c r="I1050" s="160"/>
      <c r="L1050" s="156"/>
      <c r="M1050" s="161"/>
      <c r="T1050" s="162"/>
      <c r="AT1050" s="157" t="s">
        <v>177</v>
      </c>
      <c r="AU1050" s="157" t="s">
        <v>87</v>
      </c>
      <c r="AV1050" s="13" t="s">
        <v>87</v>
      </c>
      <c r="AW1050" s="13" t="s">
        <v>38</v>
      </c>
      <c r="AX1050" s="13" t="s">
        <v>39</v>
      </c>
      <c r="AY1050" s="157" t="s">
        <v>165</v>
      </c>
    </row>
    <row r="1051" spans="2:65" s="1" customFormat="1" ht="44.25" customHeight="1">
      <c r="B1051" s="35"/>
      <c r="C1051" s="132" t="s">
        <v>981</v>
      </c>
      <c r="D1051" s="132" t="s">
        <v>168</v>
      </c>
      <c r="E1051" s="133" t="s">
        <v>982</v>
      </c>
      <c r="F1051" s="134" t="s">
        <v>983</v>
      </c>
      <c r="G1051" s="135" t="s">
        <v>183</v>
      </c>
      <c r="H1051" s="136">
        <v>1243.25</v>
      </c>
      <c r="I1051" s="137"/>
      <c r="J1051" s="138">
        <f>ROUND(I1051*H1051,2)</f>
        <v>0</v>
      </c>
      <c r="K1051" s="134" t="s">
        <v>172</v>
      </c>
      <c r="L1051" s="35"/>
      <c r="M1051" s="139" t="s">
        <v>31</v>
      </c>
      <c r="N1051" s="140" t="s">
        <v>49</v>
      </c>
      <c r="P1051" s="141">
        <f>O1051*H1051</f>
        <v>0</v>
      </c>
      <c r="Q1051" s="141">
        <v>0</v>
      </c>
      <c r="R1051" s="141">
        <f>Q1051*H1051</f>
        <v>0</v>
      </c>
      <c r="S1051" s="141">
        <v>0</v>
      </c>
      <c r="T1051" s="142">
        <f>S1051*H1051</f>
        <v>0</v>
      </c>
      <c r="AR1051" s="143" t="s">
        <v>173</v>
      </c>
      <c r="AT1051" s="143" t="s">
        <v>168</v>
      </c>
      <c r="AU1051" s="143" t="s">
        <v>87</v>
      </c>
      <c r="AY1051" s="19" t="s">
        <v>165</v>
      </c>
      <c r="BE1051" s="144">
        <f>IF(N1051="základní",J1051,0)</f>
        <v>0</v>
      </c>
      <c r="BF1051" s="144">
        <f>IF(N1051="snížená",J1051,0)</f>
        <v>0</v>
      </c>
      <c r="BG1051" s="144">
        <f>IF(N1051="zákl. přenesená",J1051,0)</f>
        <v>0</v>
      </c>
      <c r="BH1051" s="144">
        <f>IF(N1051="sníž. přenesená",J1051,0)</f>
        <v>0</v>
      </c>
      <c r="BI1051" s="144">
        <f>IF(N1051="nulová",J1051,0)</f>
        <v>0</v>
      </c>
      <c r="BJ1051" s="19" t="s">
        <v>39</v>
      </c>
      <c r="BK1051" s="144">
        <f>ROUND(I1051*H1051,2)</f>
        <v>0</v>
      </c>
      <c r="BL1051" s="19" t="s">
        <v>173</v>
      </c>
      <c r="BM1051" s="143" t="s">
        <v>984</v>
      </c>
    </row>
    <row r="1052" spans="2:65" s="1" customFormat="1" ht="10.199999999999999" hidden="1">
      <c r="B1052" s="35"/>
      <c r="D1052" s="145" t="s">
        <v>175</v>
      </c>
      <c r="F1052" s="146" t="s">
        <v>985</v>
      </c>
      <c r="I1052" s="147"/>
      <c r="L1052" s="35"/>
      <c r="M1052" s="148"/>
      <c r="T1052" s="56"/>
      <c r="AT1052" s="19" t="s">
        <v>175</v>
      </c>
      <c r="AU1052" s="19" t="s">
        <v>87</v>
      </c>
    </row>
    <row r="1053" spans="2:65" s="1" customFormat="1" ht="24.15" customHeight="1">
      <c r="B1053" s="35"/>
      <c r="C1053" s="132" t="s">
        <v>986</v>
      </c>
      <c r="D1053" s="132" t="s">
        <v>168</v>
      </c>
      <c r="E1053" s="133" t="s">
        <v>987</v>
      </c>
      <c r="F1053" s="134" t="s">
        <v>988</v>
      </c>
      <c r="G1053" s="135" t="s">
        <v>183</v>
      </c>
      <c r="H1053" s="136">
        <v>1243.25</v>
      </c>
      <c r="I1053" s="137"/>
      <c r="J1053" s="138">
        <f>ROUND(I1053*H1053,2)</f>
        <v>0</v>
      </c>
      <c r="K1053" s="134" t="s">
        <v>172</v>
      </c>
      <c r="L1053" s="35"/>
      <c r="M1053" s="139" t="s">
        <v>31</v>
      </c>
      <c r="N1053" s="140" t="s">
        <v>49</v>
      </c>
      <c r="P1053" s="141">
        <f>O1053*H1053</f>
        <v>0</v>
      </c>
      <c r="Q1053" s="141">
        <v>0</v>
      </c>
      <c r="R1053" s="141">
        <f>Q1053*H1053</f>
        <v>0</v>
      </c>
      <c r="S1053" s="141">
        <v>0</v>
      </c>
      <c r="T1053" s="142">
        <f>S1053*H1053</f>
        <v>0</v>
      </c>
      <c r="AR1053" s="143" t="s">
        <v>173</v>
      </c>
      <c r="AT1053" s="143" t="s">
        <v>168</v>
      </c>
      <c r="AU1053" s="143" t="s">
        <v>87</v>
      </c>
      <c r="AY1053" s="19" t="s">
        <v>165</v>
      </c>
      <c r="BE1053" s="144">
        <f>IF(N1053="základní",J1053,0)</f>
        <v>0</v>
      </c>
      <c r="BF1053" s="144">
        <f>IF(N1053="snížená",J1053,0)</f>
        <v>0</v>
      </c>
      <c r="BG1053" s="144">
        <f>IF(N1053="zákl. přenesená",J1053,0)</f>
        <v>0</v>
      </c>
      <c r="BH1053" s="144">
        <f>IF(N1053="sníž. přenesená",J1053,0)</f>
        <v>0</v>
      </c>
      <c r="BI1053" s="144">
        <f>IF(N1053="nulová",J1053,0)</f>
        <v>0</v>
      </c>
      <c r="BJ1053" s="19" t="s">
        <v>39</v>
      </c>
      <c r="BK1053" s="144">
        <f>ROUND(I1053*H1053,2)</f>
        <v>0</v>
      </c>
      <c r="BL1053" s="19" t="s">
        <v>173</v>
      </c>
      <c r="BM1053" s="143" t="s">
        <v>989</v>
      </c>
    </row>
    <row r="1054" spans="2:65" s="1" customFormat="1" ht="10.199999999999999" hidden="1">
      <c r="B1054" s="35"/>
      <c r="D1054" s="145" t="s">
        <v>175</v>
      </c>
      <c r="F1054" s="146" t="s">
        <v>990</v>
      </c>
      <c r="I1054" s="147"/>
      <c r="L1054" s="35"/>
      <c r="M1054" s="148"/>
      <c r="T1054" s="56"/>
      <c r="AT1054" s="19" t="s">
        <v>175</v>
      </c>
      <c r="AU1054" s="19" t="s">
        <v>87</v>
      </c>
    </row>
    <row r="1055" spans="2:65" s="1" customFormat="1" ht="33" customHeight="1">
      <c r="B1055" s="35"/>
      <c r="C1055" s="132" t="s">
        <v>991</v>
      </c>
      <c r="D1055" s="132" t="s">
        <v>168</v>
      </c>
      <c r="E1055" s="133" t="s">
        <v>992</v>
      </c>
      <c r="F1055" s="134" t="s">
        <v>993</v>
      </c>
      <c r="G1055" s="135" t="s">
        <v>183</v>
      </c>
      <c r="H1055" s="136">
        <v>74595</v>
      </c>
      <c r="I1055" s="137"/>
      <c r="J1055" s="138">
        <f>ROUND(I1055*H1055,2)</f>
        <v>0</v>
      </c>
      <c r="K1055" s="134" t="s">
        <v>172</v>
      </c>
      <c r="L1055" s="35"/>
      <c r="M1055" s="139" t="s">
        <v>31</v>
      </c>
      <c r="N1055" s="140" t="s">
        <v>49</v>
      </c>
      <c r="P1055" s="141">
        <f>O1055*H1055</f>
        <v>0</v>
      </c>
      <c r="Q1055" s="141">
        <v>0</v>
      </c>
      <c r="R1055" s="141">
        <f>Q1055*H1055</f>
        <v>0</v>
      </c>
      <c r="S1055" s="141">
        <v>0</v>
      </c>
      <c r="T1055" s="142">
        <f>S1055*H1055</f>
        <v>0</v>
      </c>
      <c r="AR1055" s="143" t="s">
        <v>173</v>
      </c>
      <c r="AT1055" s="143" t="s">
        <v>168</v>
      </c>
      <c r="AU1055" s="143" t="s">
        <v>87</v>
      </c>
      <c r="AY1055" s="19" t="s">
        <v>165</v>
      </c>
      <c r="BE1055" s="144">
        <f>IF(N1055="základní",J1055,0)</f>
        <v>0</v>
      </c>
      <c r="BF1055" s="144">
        <f>IF(N1055="snížená",J1055,0)</f>
        <v>0</v>
      </c>
      <c r="BG1055" s="144">
        <f>IF(N1055="zákl. přenesená",J1055,0)</f>
        <v>0</v>
      </c>
      <c r="BH1055" s="144">
        <f>IF(N1055="sníž. přenesená",J1055,0)</f>
        <v>0</v>
      </c>
      <c r="BI1055" s="144">
        <f>IF(N1055="nulová",J1055,0)</f>
        <v>0</v>
      </c>
      <c r="BJ1055" s="19" t="s">
        <v>39</v>
      </c>
      <c r="BK1055" s="144">
        <f>ROUND(I1055*H1055,2)</f>
        <v>0</v>
      </c>
      <c r="BL1055" s="19" t="s">
        <v>173</v>
      </c>
      <c r="BM1055" s="143" t="s">
        <v>994</v>
      </c>
    </row>
    <row r="1056" spans="2:65" s="1" customFormat="1" ht="10.199999999999999" hidden="1">
      <c r="B1056" s="35"/>
      <c r="D1056" s="145" t="s">
        <v>175</v>
      </c>
      <c r="F1056" s="146" t="s">
        <v>995</v>
      </c>
      <c r="I1056" s="147"/>
      <c r="L1056" s="35"/>
      <c r="M1056" s="148"/>
      <c r="T1056" s="56"/>
      <c r="AT1056" s="19" t="s">
        <v>175</v>
      </c>
      <c r="AU1056" s="19" t="s">
        <v>87</v>
      </c>
    </row>
    <row r="1057" spans="2:65" s="1" customFormat="1" ht="24.15" customHeight="1">
      <c r="B1057" s="35"/>
      <c r="C1057" s="132" t="s">
        <v>996</v>
      </c>
      <c r="D1057" s="132" t="s">
        <v>168</v>
      </c>
      <c r="E1057" s="133" t="s">
        <v>997</v>
      </c>
      <c r="F1057" s="134" t="s">
        <v>998</v>
      </c>
      <c r="G1057" s="135" t="s">
        <v>183</v>
      </c>
      <c r="H1057" s="136">
        <v>1243.25</v>
      </c>
      <c r="I1057" s="137"/>
      <c r="J1057" s="138">
        <f>ROUND(I1057*H1057,2)</f>
        <v>0</v>
      </c>
      <c r="K1057" s="134" t="s">
        <v>172</v>
      </c>
      <c r="L1057" s="35"/>
      <c r="M1057" s="139" t="s">
        <v>31</v>
      </c>
      <c r="N1057" s="140" t="s">
        <v>49</v>
      </c>
      <c r="P1057" s="141">
        <f>O1057*H1057</f>
        <v>0</v>
      </c>
      <c r="Q1057" s="141">
        <v>0</v>
      </c>
      <c r="R1057" s="141">
        <f>Q1057*H1057</f>
        <v>0</v>
      </c>
      <c r="S1057" s="141">
        <v>0</v>
      </c>
      <c r="T1057" s="142">
        <f>S1057*H1057</f>
        <v>0</v>
      </c>
      <c r="AR1057" s="143" t="s">
        <v>173</v>
      </c>
      <c r="AT1057" s="143" t="s">
        <v>168</v>
      </c>
      <c r="AU1057" s="143" t="s">
        <v>87</v>
      </c>
      <c r="AY1057" s="19" t="s">
        <v>165</v>
      </c>
      <c r="BE1057" s="144">
        <f>IF(N1057="základní",J1057,0)</f>
        <v>0</v>
      </c>
      <c r="BF1057" s="144">
        <f>IF(N1057="snížená",J1057,0)</f>
        <v>0</v>
      </c>
      <c r="BG1057" s="144">
        <f>IF(N1057="zákl. přenesená",J1057,0)</f>
        <v>0</v>
      </c>
      <c r="BH1057" s="144">
        <f>IF(N1057="sníž. přenesená",J1057,0)</f>
        <v>0</v>
      </c>
      <c r="BI1057" s="144">
        <f>IF(N1057="nulová",J1057,0)</f>
        <v>0</v>
      </c>
      <c r="BJ1057" s="19" t="s">
        <v>39</v>
      </c>
      <c r="BK1057" s="144">
        <f>ROUND(I1057*H1057,2)</f>
        <v>0</v>
      </c>
      <c r="BL1057" s="19" t="s">
        <v>173</v>
      </c>
      <c r="BM1057" s="143" t="s">
        <v>999</v>
      </c>
    </row>
    <row r="1058" spans="2:65" s="1" customFormat="1" ht="10.199999999999999" hidden="1">
      <c r="B1058" s="35"/>
      <c r="D1058" s="145" t="s">
        <v>175</v>
      </c>
      <c r="F1058" s="146" t="s">
        <v>1000</v>
      </c>
      <c r="I1058" s="147"/>
      <c r="L1058" s="35"/>
      <c r="M1058" s="148"/>
      <c r="T1058" s="56"/>
      <c r="AT1058" s="19" t="s">
        <v>175</v>
      </c>
      <c r="AU1058" s="19" t="s">
        <v>87</v>
      </c>
    </row>
    <row r="1059" spans="2:65" s="1" customFormat="1" ht="37.799999999999997" customHeight="1">
      <c r="B1059" s="35"/>
      <c r="C1059" s="132" t="s">
        <v>1001</v>
      </c>
      <c r="D1059" s="132" t="s">
        <v>168</v>
      </c>
      <c r="E1059" s="133" t="s">
        <v>1002</v>
      </c>
      <c r="F1059" s="134" t="s">
        <v>1003</v>
      </c>
      <c r="G1059" s="135" t="s">
        <v>183</v>
      </c>
      <c r="H1059" s="136">
        <v>144.08600000000001</v>
      </c>
      <c r="I1059" s="137"/>
      <c r="J1059" s="138">
        <f>ROUND(I1059*H1059,2)</f>
        <v>0</v>
      </c>
      <c r="K1059" s="134" t="s">
        <v>172</v>
      </c>
      <c r="L1059" s="35"/>
      <c r="M1059" s="139" t="s">
        <v>31</v>
      </c>
      <c r="N1059" s="140" t="s">
        <v>49</v>
      </c>
      <c r="P1059" s="141">
        <f>O1059*H1059</f>
        <v>0</v>
      </c>
      <c r="Q1059" s="141">
        <v>1.2999999999999999E-4</v>
      </c>
      <c r="R1059" s="141">
        <f>Q1059*H1059</f>
        <v>1.873118E-2</v>
      </c>
      <c r="S1059" s="141">
        <v>0</v>
      </c>
      <c r="T1059" s="142">
        <f>S1059*H1059</f>
        <v>0</v>
      </c>
      <c r="AR1059" s="143" t="s">
        <v>173</v>
      </c>
      <c r="AT1059" s="143" t="s">
        <v>168</v>
      </c>
      <c r="AU1059" s="143" t="s">
        <v>87</v>
      </c>
      <c r="AY1059" s="19" t="s">
        <v>165</v>
      </c>
      <c r="BE1059" s="144">
        <f>IF(N1059="základní",J1059,0)</f>
        <v>0</v>
      </c>
      <c r="BF1059" s="144">
        <f>IF(N1059="snížená",J1059,0)</f>
        <v>0</v>
      </c>
      <c r="BG1059" s="144">
        <f>IF(N1059="zákl. přenesená",J1059,0)</f>
        <v>0</v>
      </c>
      <c r="BH1059" s="144">
        <f>IF(N1059="sníž. přenesená",J1059,0)</f>
        <v>0</v>
      </c>
      <c r="BI1059" s="144">
        <f>IF(N1059="nulová",J1059,0)</f>
        <v>0</v>
      </c>
      <c r="BJ1059" s="19" t="s">
        <v>39</v>
      </c>
      <c r="BK1059" s="144">
        <f>ROUND(I1059*H1059,2)</f>
        <v>0</v>
      </c>
      <c r="BL1059" s="19" t="s">
        <v>173</v>
      </c>
      <c r="BM1059" s="143" t="s">
        <v>1004</v>
      </c>
    </row>
    <row r="1060" spans="2:65" s="1" customFormat="1" ht="10.199999999999999" hidden="1">
      <c r="B1060" s="35"/>
      <c r="D1060" s="145" t="s">
        <v>175</v>
      </c>
      <c r="F1060" s="146" t="s">
        <v>1005</v>
      </c>
      <c r="I1060" s="147"/>
      <c r="L1060" s="35"/>
      <c r="M1060" s="148"/>
      <c r="T1060" s="56"/>
      <c r="AT1060" s="19" t="s">
        <v>175</v>
      </c>
      <c r="AU1060" s="19" t="s">
        <v>87</v>
      </c>
    </row>
    <row r="1061" spans="2:65" s="12" customFormat="1" ht="10.199999999999999">
      <c r="B1061" s="149"/>
      <c r="D1061" s="150" t="s">
        <v>177</v>
      </c>
      <c r="E1061" s="151" t="s">
        <v>31</v>
      </c>
      <c r="F1061" s="152" t="s">
        <v>1006</v>
      </c>
      <c r="H1061" s="151" t="s">
        <v>31</v>
      </c>
      <c r="I1061" s="153"/>
      <c r="L1061" s="149"/>
      <c r="M1061" s="154"/>
      <c r="T1061" s="155"/>
      <c r="AT1061" s="151" t="s">
        <v>177</v>
      </c>
      <c r="AU1061" s="151" t="s">
        <v>87</v>
      </c>
      <c r="AV1061" s="12" t="s">
        <v>39</v>
      </c>
      <c r="AW1061" s="12" t="s">
        <v>38</v>
      </c>
      <c r="AX1061" s="12" t="s">
        <v>78</v>
      </c>
      <c r="AY1061" s="151" t="s">
        <v>165</v>
      </c>
    </row>
    <row r="1062" spans="2:65" s="13" customFormat="1" ht="10.199999999999999">
      <c r="B1062" s="156"/>
      <c r="D1062" s="150" t="s">
        <v>177</v>
      </c>
      <c r="E1062" s="157" t="s">
        <v>31</v>
      </c>
      <c r="F1062" s="158" t="s">
        <v>1007</v>
      </c>
      <c r="H1062" s="159">
        <v>22.26</v>
      </c>
      <c r="I1062" s="160"/>
      <c r="L1062" s="156"/>
      <c r="M1062" s="161"/>
      <c r="T1062" s="162"/>
      <c r="AT1062" s="157" t="s">
        <v>177</v>
      </c>
      <c r="AU1062" s="157" t="s">
        <v>87</v>
      </c>
      <c r="AV1062" s="13" t="s">
        <v>87</v>
      </c>
      <c r="AW1062" s="13" t="s">
        <v>38</v>
      </c>
      <c r="AX1062" s="13" t="s">
        <v>78</v>
      </c>
      <c r="AY1062" s="157" t="s">
        <v>165</v>
      </c>
    </row>
    <row r="1063" spans="2:65" s="12" customFormat="1" ht="20.399999999999999">
      <c r="B1063" s="149"/>
      <c r="D1063" s="150" t="s">
        <v>177</v>
      </c>
      <c r="E1063" s="151" t="s">
        <v>31</v>
      </c>
      <c r="F1063" s="152" t="s">
        <v>1008</v>
      </c>
      <c r="H1063" s="151" t="s">
        <v>31</v>
      </c>
      <c r="I1063" s="153"/>
      <c r="L1063" s="149"/>
      <c r="M1063" s="154"/>
      <c r="T1063" s="155"/>
      <c r="AT1063" s="151" t="s">
        <v>177</v>
      </c>
      <c r="AU1063" s="151" t="s">
        <v>87</v>
      </c>
      <c r="AV1063" s="12" t="s">
        <v>39</v>
      </c>
      <c r="AW1063" s="12" t="s">
        <v>38</v>
      </c>
      <c r="AX1063" s="12" t="s">
        <v>78</v>
      </c>
      <c r="AY1063" s="151" t="s">
        <v>165</v>
      </c>
    </row>
    <row r="1064" spans="2:65" s="13" customFormat="1" ht="10.199999999999999">
      <c r="B1064" s="156"/>
      <c r="D1064" s="150" t="s">
        <v>177</v>
      </c>
      <c r="E1064" s="157" t="s">
        <v>31</v>
      </c>
      <c r="F1064" s="158" t="s">
        <v>1009</v>
      </c>
      <c r="H1064" s="159">
        <v>9.6999999999999993</v>
      </c>
      <c r="I1064" s="160"/>
      <c r="L1064" s="156"/>
      <c r="M1064" s="161"/>
      <c r="T1064" s="162"/>
      <c r="AT1064" s="157" t="s">
        <v>177</v>
      </c>
      <c r="AU1064" s="157" t="s">
        <v>87</v>
      </c>
      <c r="AV1064" s="13" t="s">
        <v>87</v>
      </c>
      <c r="AW1064" s="13" t="s">
        <v>38</v>
      </c>
      <c r="AX1064" s="13" t="s">
        <v>78</v>
      </c>
      <c r="AY1064" s="157" t="s">
        <v>165</v>
      </c>
    </row>
    <row r="1065" spans="2:65" s="12" customFormat="1" ht="10.199999999999999">
      <c r="B1065" s="149"/>
      <c r="D1065" s="150" t="s">
        <v>177</v>
      </c>
      <c r="E1065" s="151" t="s">
        <v>31</v>
      </c>
      <c r="F1065" s="152" t="s">
        <v>1010</v>
      </c>
      <c r="H1065" s="151" t="s">
        <v>31</v>
      </c>
      <c r="I1065" s="153"/>
      <c r="L1065" s="149"/>
      <c r="M1065" s="154"/>
      <c r="T1065" s="155"/>
      <c r="AT1065" s="151" t="s">
        <v>177</v>
      </c>
      <c r="AU1065" s="151" t="s">
        <v>87</v>
      </c>
      <c r="AV1065" s="12" t="s">
        <v>39</v>
      </c>
      <c r="AW1065" s="12" t="s">
        <v>38</v>
      </c>
      <c r="AX1065" s="12" t="s">
        <v>78</v>
      </c>
      <c r="AY1065" s="151" t="s">
        <v>165</v>
      </c>
    </row>
    <row r="1066" spans="2:65" s="13" customFormat="1" ht="10.199999999999999">
      <c r="B1066" s="156"/>
      <c r="D1066" s="150" t="s">
        <v>177</v>
      </c>
      <c r="E1066" s="157" t="s">
        <v>31</v>
      </c>
      <c r="F1066" s="158" t="s">
        <v>1011</v>
      </c>
      <c r="H1066" s="159">
        <v>13.76</v>
      </c>
      <c r="I1066" s="160"/>
      <c r="L1066" s="156"/>
      <c r="M1066" s="161"/>
      <c r="T1066" s="162"/>
      <c r="AT1066" s="157" t="s">
        <v>177</v>
      </c>
      <c r="AU1066" s="157" t="s">
        <v>87</v>
      </c>
      <c r="AV1066" s="13" t="s">
        <v>87</v>
      </c>
      <c r="AW1066" s="13" t="s">
        <v>38</v>
      </c>
      <c r="AX1066" s="13" t="s">
        <v>78</v>
      </c>
      <c r="AY1066" s="157" t="s">
        <v>165</v>
      </c>
    </row>
    <row r="1067" spans="2:65" s="12" customFormat="1" ht="10.199999999999999">
      <c r="B1067" s="149"/>
      <c r="D1067" s="150" t="s">
        <v>177</v>
      </c>
      <c r="E1067" s="151" t="s">
        <v>31</v>
      </c>
      <c r="F1067" s="152" t="s">
        <v>1012</v>
      </c>
      <c r="H1067" s="151" t="s">
        <v>31</v>
      </c>
      <c r="I1067" s="153"/>
      <c r="L1067" s="149"/>
      <c r="M1067" s="154"/>
      <c r="T1067" s="155"/>
      <c r="AT1067" s="151" t="s">
        <v>177</v>
      </c>
      <c r="AU1067" s="151" t="s">
        <v>87</v>
      </c>
      <c r="AV1067" s="12" t="s">
        <v>39</v>
      </c>
      <c r="AW1067" s="12" t="s">
        <v>38</v>
      </c>
      <c r="AX1067" s="12" t="s">
        <v>78</v>
      </c>
      <c r="AY1067" s="151" t="s">
        <v>165</v>
      </c>
    </row>
    <row r="1068" spans="2:65" s="13" customFormat="1" ht="10.199999999999999">
      <c r="B1068" s="156"/>
      <c r="D1068" s="150" t="s">
        <v>177</v>
      </c>
      <c r="E1068" s="157" t="s">
        <v>31</v>
      </c>
      <c r="F1068" s="158" t="s">
        <v>1013</v>
      </c>
      <c r="H1068" s="159">
        <v>19.38</v>
      </c>
      <c r="I1068" s="160"/>
      <c r="L1068" s="156"/>
      <c r="M1068" s="161"/>
      <c r="T1068" s="162"/>
      <c r="AT1068" s="157" t="s">
        <v>177</v>
      </c>
      <c r="AU1068" s="157" t="s">
        <v>87</v>
      </c>
      <c r="AV1068" s="13" t="s">
        <v>87</v>
      </c>
      <c r="AW1068" s="13" t="s">
        <v>38</v>
      </c>
      <c r="AX1068" s="13" t="s">
        <v>78</v>
      </c>
      <c r="AY1068" s="157" t="s">
        <v>165</v>
      </c>
    </row>
    <row r="1069" spans="2:65" s="12" customFormat="1" ht="10.199999999999999">
      <c r="B1069" s="149"/>
      <c r="D1069" s="150" t="s">
        <v>177</v>
      </c>
      <c r="E1069" s="151" t="s">
        <v>31</v>
      </c>
      <c r="F1069" s="152" t="s">
        <v>1014</v>
      </c>
      <c r="H1069" s="151" t="s">
        <v>31</v>
      </c>
      <c r="I1069" s="153"/>
      <c r="L1069" s="149"/>
      <c r="M1069" s="154"/>
      <c r="T1069" s="155"/>
      <c r="AT1069" s="151" t="s">
        <v>177</v>
      </c>
      <c r="AU1069" s="151" t="s">
        <v>87</v>
      </c>
      <c r="AV1069" s="12" t="s">
        <v>39</v>
      </c>
      <c r="AW1069" s="12" t="s">
        <v>38</v>
      </c>
      <c r="AX1069" s="12" t="s">
        <v>78</v>
      </c>
      <c r="AY1069" s="151" t="s">
        <v>165</v>
      </c>
    </row>
    <row r="1070" spans="2:65" s="13" customFormat="1" ht="10.199999999999999">
      <c r="B1070" s="156"/>
      <c r="D1070" s="150" t="s">
        <v>177</v>
      </c>
      <c r="E1070" s="157" t="s">
        <v>31</v>
      </c>
      <c r="F1070" s="158" t="s">
        <v>1015</v>
      </c>
      <c r="H1070" s="159">
        <v>78.986000000000004</v>
      </c>
      <c r="I1070" s="160"/>
      <c r="L1070" s="156"/>
      <c r="M1070" s="161"/>
      <c r="T1070" s="162"/>
      <c r="AT1070" s="157" t="s">
        <v>177</v>
      </c>
      <c r="AU1070" s="157" t="s">
        <v>87</v>
      </c>
      <c r="AV1070" s="13" t="s">
        <v>87</v>
      </c>
      <c r="AW1070" s="13" t="s">
        <v>38</v>
      </c>
      <c r="AX1070" s="13" t="s">
        <v>78</v>
      </c>
      <c r="AY1070" s="157" t="s">
        <v>165</v>
      </c>
    </row>
    <row r="1071" spans="2:65" s="14" customFormat="1" ht="10.199999999999999">
      <c r="B1071" s="163"/>
      <c r="D1071" s="150" t="s">
        <v>177</v>
      </c>
      <c r="E1071" s="164" t="s">
        <v>31</v>
      </c>
      <c r="F1071" s="165" t="s">
        <v>180</v>
      </c>
      <c r="H1071" s="166">
        <v>144.08600000000001</v>
      </c>
      <c r="I1071" s="167"/>
      <c r="L1071" s="163"/>
      <c r="M1071" s="168"/>
      <c r="T1071" s="169"/>
      <c r="AT1071" s="164" t="s">
        <v>177</v>
      </c>
      <c r="AU1071" s="164" t="s">
        <v>87</v>
      </c>
      <c r="AV1071" s="14" t="s">
        <v>173</v>
      </c>
      <c r="AW1071" s="14" t="s">
        <v>38</v>
      </c>
      <c r="AX1071" s="14" t="s">
        <v>39</v>
      </c>
      <c r="AY1071" s="164" t="s">
        <v>165</v>
      </c>
    </row>
    <row r="1072" spans="2:65" s="1" customFormat="1" ht="37.799999999999997" customHeight="1">
      <c r="B1072" s="35"/>
      <c r="C1072" s="132" t="s">
        <v>1016</v>
      </c>
      <c r="D1072" s="132" t="s">
        <v>168</v>
      </c>
      <c r="E1072" s="133" t="s">
        <v>1017</v>
      </c>
      <c r="F1072" s="134" t="s">
        <v>1018</v>
      </c>
      <c r="G1072" s="135" t="s">
        <v>183</v>
      </c>
      <c r="H1072" s="136">
        <v>17.59</v>
      </c>
      <c r="I1072" s="137"/>
      <c r="J1072" s="138">
        <f>ROUND(I1072*H1072,2)</f>
        <v>0</v>
      </c>
      <c r="K1072" s="134" t="s">
        <v>172</v>
      </c>
      <c r="L1072" s="35"/>
      <c r="M1072" s="139" t="s">
        <v>31</v>
      </c>
      <c r="N1072" s="140" t="s">
        <v>49</v>
      </c>
      <c r="P1072" s="141">
        <f>O1072*H1072</f>
        <v>0</v>
      </c>
      <c r="Q1072" s="141">
        <v>2.1000000000000001E-4</v>
      </c>
      <c r="R1072" s="141">
        <f>Q1072*H1072</f>
        <v>3.6939E-3</v>
      </c>
      <c r="S1072" s="141">
        <v>0</v>
      </c>
      <c r="T1072" s="142">
        <f>S1072*H1072</f>
        <v>0</v>
      </c>
      <c r="AR1072" s="143" t="s">
        <v>173</v>
      </c>
      <c r="AT1072" s="143" t="s">
        <v>168</v>
      </c>
      <c r="AU1072" s="143" t="s">
        <v>87</v>
      </c>
      <c r="AY1072" s="19" t="s">
        <v>165</v>
      </c>
      <c r="BE1072" s="144">
        <f>IF(N1072="základní",J1072,0)</f>
        <v>0</v>
      </c>
      <c r="BF1072" s="144">
        <f>IF(N1072="snížená",J1072,0)</f>
        <v>0</v>
      </c>
      <c r="BG1072" s="144">
        <f>IF(N1072="zákl. přenesená",J1072,0)</f>
        <v>0</v>
      </c>
      <c r="BH1072" s="144">
        <f>IF(N1072="sníž. přenesená",J1072,0)</f>
        <v>0</v>
      </c>
      <c r="BI1072" s="144">
        <f>IF(N1072="nulová",J1072,0)</f>
        <v>0</v>
      </c>
      <c r="BJ1072" s="19" t="s">
        <v>39</v>
      </c>
      <c r="BK1072" s="144">
        <f>ROUND(I1072*H1072,2)</f>
        <v>0</v>
      </c>
      <c r="BL1072" s="19" t="s">
        <v>173</v>
      </c>
      <c r="BM1072" s="143" t="s">
        <v>1019</v>
      </c>
    </row>
    <row r="1073" spans="2:65" s="1" customFormat="1" ht="10.199999999999999" hidden="1">
      <c r="B1073" s="35"/>
      <c r="D1073" s="145" t="s">
        <v>175</v>
      </c>
      <c r="F1073" s="146" t="s">
        <v>1020</v>
      </c>
      <c r="I1073" s="147"/>
      <c r="L1073" s="35"/>
      <c r="M1073" s="148"/>
      <c r="T1073" s="56"/>
      <c r="AT1073" s="19" t="s">
        <v>175</v>
      </c>
      <c r="AU1073" s="19" t="s">
        <v>87</v>
      </c>
    </row>
    <row r="1074" spans="2:65" s="12" customFormat="1" ht="10.199999999999999">
      <c r="B1074" s="149"/>
      <c r="D1074" s="150" t="s">
        <v>177</v>
      </c>
      <c r="E1074" s="151" t="s">
        <v>31</v>
      </c>
      <c r="F1074" s="152" t="s">
        <v>1021</v>
      </c>
      <c r="H1074" s="151" t="s">
        <v>31</v>
      </c>
      <c r="I1074" s="153"/>
      <c r="L1074" s="149"/>
      <c r="M1074" s="154"/>
      <c r="T1074" s="155"/>
      <c r="AT1074" s="151" t="s">
        <v>177</v>
      </c>
      <c r="AU1074" s="151" t="s">
        <v>87</v>
      </c>
      <c r="AV1074" s="12" t="s">
        <v>39</v>
      </c>
      <c r="AW1074" s="12" t="s">
        <v>38</v>
      </c>
      <c r="AX1074" s="12" t="s">
        <v>78</v>
      </c>
      <c r="AY1074" s="151" t="s">
        <v>165</v>
      </c>
    </row>
    <row r="1075" spans="2:65" s="13" customFormat="1" ht="10.199999999999999">
      <c r="B1075" s="156"/>
      <c r="D1075" s="150" t="s">
        <v>177</v>
      </c>
      <c r="E1075" s="157" t="s">
        <v>31</v>
      </c>
      <c r="F1075" s="158" t="s">
        <v>1022</v>
      </c>
      <c r="H1075" s="159">
        <v>17.59</v>
      </c>
      <c r="I1075" s="160"/>
      <c r="L1075" s="156"/>
      <c r="M1075" s="161"/>
      <c r="T1075" s="162"/>
      <c r="AT1075" s="157" t="s">
        <v>177</v>
      </c>
      <c r="AU1075" s="157" t="s">
        <v>87</v>
      </c>
      <c r="AV1075" s="13" t="s">
        <v>87</v>
      </c>
      <c r="AW1075" s="13" t="s">
        <v>38</v>
      </c>
      <c r="AX1075" s="13" t="s">
        <v>78</v>
      </c>
      <c r="AY1075" s="157" t="s">
        <v>165</v>
      </c>
    </row>
    <row r="1076" spans="2:65" s="14" customFormat="1" ht="10.199999999999999">
      <c r="B1076" s="163"/>
      <c r="D1076" s="150" t="s">
        <v>177</v>
      </c>
      <c r="E1076" s="164" t="s">
        <v>31</v>
      </c>
      <c r="F1076" s="165" t="s">
        <v>180</v>
      </c>
      <c r="H1076" s="166">
        <v>17.59</v>
      </c>
      <c r="I1076" s="167"/>
      <c r="L1076" s="163"/>
      <c r="M1076" s="168"/>
      <c r="T1076" s="169"/>
      <c r="AT1076" s="164" t="s">
        <v>177</v>
      </c>
      <c r="AU1076" s="164" t="s">
        <v>87</v>
      </c>
      <c r="AV1076" s="14" t="s">
        <v>173</v>
      </c>
      <c r="AW1076" s="14" t="s">
        <v>38</v>
      </c>
      <c r="AX1076" s="14" t="s">
        <v>39</v>
      </c>
      <c r="AY1076" s="164" t="s">
        <v>165</v>
      </c>
    </row>
    <row r="1077" spans="2:65" s="1" customFormat="1" ht="37.799999999999997" customHeight="1">
      <c r="B1077" s="35"/>
      <c r="C1077" s="132" t="s">
        <v>1023</v>
      </c>
      <c r="D1077" s="132" t="s">
        <v>168</v>
      </c>
      <c r="E1077" s="133" t="s">
        <v>1024</v>
      </c>
      <c r="F1077" s="134" t="s">
        <v>1025</v>
      </c>
      <c r="G1077" s="135" t="s">
        <v>183</v>
      </c>
      <c r="H1077" s="136">
        <v>223.648</v>
      </c>
      <c r="I1077" s="137"/>
      <c r="J1077" s="138">
        <f>ROUND(I1077*H1077,2)</f>
        <v>0</v>
      </c>
      <c r="K1077" s="134" t="s">
        <v>172</v>
      </c>
      <c r="L1077" s="35"/>
      <c r="M1077" s="139" t="s">
        <v>31</v>
      </c>
      <c r="N1077" s="140" t="s">
        <v>49</v>
      </c>
      <c r="P1077" s="141">
        <f>O1077*H1077</f>
        <v>0</v>
      </c>
      <c r="Q1077" s="141">
        <v>4.0000000000000003E-5</v>
      </c>
      <c r="R1077" s="141">
        <f>Q1077*H1077</f>
        <v>8.9459200000000013E-3</v>
      </c>
      <c r="S1077" s="141">
        <v>0</v>
      </c>
      <c r="T1077" s="142">
        <f>S1077*H1077</f>
        <v>0</v>
      </c>
      <c r="AR1077" s="143" t="s">
        <v>173</v>
      </c>
      <c r="AT1077" s="143" t="s">
        <v>168</v>
      </c>
      <c r="AU1077" s="143" t="s">
        <v>87</v>
      </c>
      <c r="AY1077" s="19" t="s">
        <v>165</v>
      </c>
      <c r="BE1077" s="144">
        <f>IF(N1077="základní",J1077,0)</f>
        <v>0</v>
      </c>
      <c r="BF1077" s="144">
        <f>IF(N1077="snížená",J1077,0)</f>
        <v>0</v>
      </c>
      <c r="BG1077" s="144">
        <f>IF(N1077="zákl. přenesená",J1077,0)</f>
        <v>0</v>
      </c>
      <c r="BH1077" s="144">
        <f>IF(N1077="sníž. přenesená",J1077,0)</f>
        <v>0</v>
      </c>
      <c r="BI1077" s="144">
        <f>IF(N1077="nulová",J1077,0)</f>
        <v>0</v>
      </c>
      <c r="BJ1077" s="19" t="s">
        <v>39</v>
      </c>
      <c r="BK1077" s="144">
        <f>ROUND(I1077*H1077,2)</f>
        <v>0</v>
      </c>
      <c r="BL1077" s="19" t="s">
        <v>173</v>
      </c>
      <c r="BM1077" s="143" t="s">
        <v>1026</v>
      </c>
    </row>
    <row r="1078" spans="2:65" s="1" customFormat="1" ht="10.199999999999999" hidden="1">
      <c r="B1078" s="35"/>
      <c r="D1078" s="145" t="s">
        <v>175</v>
      </c>
      <c r="F1078" s="146" t="s">
        <v>1027</v>
      </c>
      <c r="I1078" s="147"/>
      <c r="L1078" s="35"/>
      <c r="M1078" s="148"/>
      <c r="T1078" s="56"/>
      <c r="AT1078" s="19" t="s">
        <v>175</v>
      </c>
      <c r="AU1078" s="19" t="s">
        <v>87</v>
      </c>
    </row>
    <row r="1079" spans="2:65" s="12" customFormat="1" ht="10.199999999999999">
      <c r="B1079" s="149"/>
      <c r="D1079" s="150" t="s">
        <v>177</v>
      </c>
      <c r="E1079" s="151" t="s">
        <v>31</v>
      </c>
      <c r="F1079" s="152" t="s">
        <v>319</v>
      </c>
      <c r="H1079" s="151" t="s">
        <v>31</v>
      </c>
      <c r="I1079" s="153"/>
      <c r="L1079" s="149"/>
      <c r="M1079" s="154"/>
      <c r="T1079" s="155"/>
      <c r="AT1079" s="151" t="s">
        <v>177</v>
      </c>
      <c r="AU1079" s="151" t="s">
        <v>87</v>
      </c>
      <c r="AV1079" s="12" t="s">
        <v>39</v>
      </c>
      <c r="AW1079" s="12" t="s">
        <v>38</v>
      </c>
      <c r="AX1079" s="12" t="s">
        <v>78</v>
      </c>
      <c r="AY1079" s="151" t="s">
        <v>165</v>
      </c>
    </row>
    <row r="1080" spans="2:65" s="13" customFormat="1" ht="10.199999999999999">
      <c r="B1080" s="156"/>
      <c r="D1080" s="150" t="s">
        <v>177</v>
      </c>
      <c r="E1080" s="157" t="s">
        <v>31</v>
      </c>
      <c r="F1080" s="158" t="s">
        <v>320</v>
      </c>
      <c r="H1080" s="159">
        <v>51.65</v>
      </c>
      <c r="I1080" s="160"/>
      <c r="L1080" s="156"/>
      <c r="M1080" s="161"/>
      <c r="T1080" s="162"/>
      <c r="AT1080" s="157" t="s">
        <v>177</v>
      </c>
      <c r="AU1080" s="157" t="s">
        <v>87</v>
      </c>
      <c r="AV1080" s="13" t="s">
        <v>87</v>
      </c>
      <c r="AW1080" s="13" t="s">
        <v>38</v>
      </c>
      <c r="AX1080" s="13" t="s">
        <v>78</v>
      </c>
      <c r="AY1080" s="157" t="s">
        <v>165</v>
      </c>
    </row>
    <row r="1081" spans="2:65" s="12" customFormat="1" ht="10.199999999999999">
      <c r="B1081" s="149"/>
      <c r="D1081" s="150" t="s">
        <v>177</v>
      </c>
      <c r="E1081" s="151" t="s">
        <v>31</v>
      </c>
      <c r="F1081" s="152" t="s">
        <v>321</v>
      </c>
      <c r="H1081" s="151" t="s">
        <v>31</v>
      </c>
      <c r="I1081" s="153"/>
      <c r="L1081" s="149"/>
      <c r="M1081" s="154"/>
      <c r="T1081" s="155"/>
      <c r="AT1081" s="151" t="s">
        <v>177</v>
      </c>
      <c r="AU1081" s="151" t="s">
        <v>87</v>
      </c>
      <c r="AV1081" s="12" t="s">
        <v>39</v>
      </c>
      <c r="AW1081" s="12" t="s">
        <v>38</v>
      </c>
      <c r="AX1081" s="12" t="s">
        <v>78</v>
      </c>
      <c r="AY1081" s="151" t="s">
        <v>165</v>
      </c>
    </row>
    <row r="1082" spans="2:65" s="13" customFormat="1" ht="10.199999999999999">
      <c r="B1082" s="156"/>
      <c r="D1082" s="150" t="s">
        <v>177</v>
      </c>
      <c r="E1082" s="157" t="s">
        <v>31</v>
      </c>
      <c r="F1082" s="158" t="s">
        <v>322</v>
      </c>
      <c r="H1082" s="159">
        <v>49.85</v>
      </c>
      <c r="I1082" s="160"/>
      <c r="L1082" s="156"/>
      <c r="M1082" s="161"/>
      <c r="T1082" s="162"/>
      <c r="AT1082" s="157" t="s">
        <v>177</v>
      </c>
      <c r="AU1082" s="157" t="s">
        <v>87</v>
      </c>
      <c r="AV1082" s="13" t="s">
        <v>87</v>
      </c>
      <c r="AW1082" s="13" t="s">
        <v>38</v>
      </c>
      <c r="AX1082" s="13" t="s">
        <v>78</v>
      </c>
      <c r="AY1082" s="157" t="s">
        <v>165</v>
      </c>
    </row>
    <row r="1083" spans="2:65" s="12" customFormat="1" ht="10.199999999999999">
      <c r="B1083" s="149"/>
      <c r="D1083" s="150" t="s">
        <v>177</v>
      </c>
      <c r="E1083" s="151" t="s">
        <v>31</v>
      </c>
      <c r="F1083" s="152" t="s">
        <v>901</v>
      </c>
      <c r="H1083" s="151" t="s">
        <v>31</v>
      </c>
      <c r="I1083" s="153"/>
      <c r="L1083" s="149"/>
      <c r="M1083" s="154"/>
      <c r="T1083" s="155"/>
      <c r="AT1083" s="151" t="s">
        <v>177</v>
      </c>
      <c r="AU1083" s="151" t="s">
        <v>87</v>
      </c>
      <c r="AV1083" s="12" t="s">
        <v>39</v>
      </c>
      <c r="AW1083" s="12" t="s">
        <v>38</v>
      </c>
      <c r="AX1083" s="12" t="s">
        <v>78</v>
      </c>
      <c r="AY1083" s="151" t="s">
        <v>165</v>
      </c>
    </row>
    <row r="1084" spans="2:65" s="13" customFormat="1" ht="10.199999999999999">
      <c r="B1084" s="156"/>
      <c r="D1084" s="150" t="s">
        <v>177</v>
      </c>
      <c r="E1084" s="157" t="s">
        <v>31</v>
      </c>
      <c r="F1084" s="158" t="s">
        <v>923</v>
      </c>
      <c r="H1084" s="159">
        <v>106.41800000000001</v>
      </c>
      <c r="I1084" s="160"/>
      <c r="L1084" s="156"/>
      <c r="M1084" s="161"/>
      <c r="T1084" s="162"/>
      <c r="AT1084" s="157" t="s">
        <v>177</v>
      </c>
      <c r="AU1084" s="157" t="s">
        <v>87</v>
      </c>
      <c r="AV1084" s="13" t="s">
        <v>87</v>
      </c>
      <c r="AW1084" s="13" t="s">
        <v>38</v>
      </c>
      <c r="AX1084" s="13" t="s">
        <v>78</v>
      </c>
      <c r="AY1084" s="157" t="s">
        <v>165</v>
      </c>
    </row>
    <row r="1085" spans="2:65" s="12" customFormat="1" ht="10.199999999999999">
      <c r="B1085" s="149"/>
      <c r="D1085" s="150" t="s">
        <v>177</v>
      </c>
      <c r="E1085" s="151" t="s">
        <v>31</v>
      </c>
      <c r="F1085" s="152" t="s">
        <v>924</v>
      </c>
      <c r="H1085" s="151" t="s">
        <v>31</v>
      </c>
      <c r="I1085" s="153"/>
      <c r="L1085" s="149"/>
      <c r="M1085" s="154"/>
      <c r="T1085" s="155"/>
      <c r="AT1085" s="151" t="s">
        <v>177</v>
      </c>
      <c r="AU1085" s="151" t="s">
        <v>87</v>
      </c>
      <c r="AV1085" s="12" t="s">
        <v>39</v>
      </c>
      <c r="AW1085" s="12" t="s">
        <v>38</v>
      </c>
      <c r="AX1085" s="12" t="s">
        <v>78</v>
      </c>
      <c r="AY1085" s="151" t="s">
        <v>165</v>
      </c>
    </row>
    <row r="1086" spans="2:65" s="13" customFormat="1" ht="10.199999999999999">
      <c r="B1086" s="156"/>
      <c r="D1086" s="150" t="s">
        <v>177</v>
      </c>
      <c r="E1086" s="157" t="s">
        <v>31</v>
      </c>
      <c r="F1086" s="158" t="s">
        <v>925</v>
      </c>
      <c r="H1086" s="159">
        <v>-5.76</v>
      </c>
      <c r="I1086" s="160"/>
      <c r="L1086" s="156"/>
      <c r="M1086" s="161"/>
      <c r="T1086" s="162"/>
      <c r="AT1086" s="157" t="s">
        <v>177</v>
      </c>
      <c r="AU1086" s="157" t="s">
        <v>87</v>
      </c>
      <c r="AV1086" s="13" t="s">
        <v>87</v>
      </c>
      <c r="AW1086" s="13" t="s">
        <v>38</v>
      </c>
      <c r="AX1086" s="13" t="s">
        <v>78</v>
      </c>
      <c r="AY1086" s="157" t="s">
        <v>165</v>
      </c>
    </row>
    <row r="1087" spans="2:65" s="12" customFormat="1" ht="10.199999999999999">
      <c r="B1087" s="149"/>
      <c r="D1087" s="150" t="s">
        <v>177</v>
      </c>
      <c r="E1087" s="151" t="s">
        <v>31</v>
      </c>
      <c r="F1087" s="152" t="s">
        <v>370</v>
      </c>
      <c r="H1087" s="151" t="s">
        <v>31</v>
      </c>
      <c r="I1087" s="153"/>
      <c r="L1087" s="149"/>
      <c r="M1087" s="154"/>
      <c r="T1087" s="155"/>
      <c r="AT1087" s="151" t="s">
        <v>177</v>
      </c>
      <c r="AU1087" s="151" t="s">
        <v>87</v>
      </c>
      <c r="AV1087" s="12" t="s">
        <v>39</v>
      </c>
      <c r="AW1087" s="12" t="s">
        <v>38</v>
      </c>
      <c r="AX1087" s="12" t="s">
        <v>78</v>
      </c>
      <c r="AY1087" s="151" t="s">
        <v>165</v>
      </c>
    </row>
    <row r="1088" spans="2:65" s="12" customFormat="1" ht="20.399999999999999">
      <c r="B1088" s="149"/>
      <c r="D1088" s="150" t="s">
        <v>177</v>
      </c>
      <c r="E1088" s="151" t="s">
        <v>31</v>
      </c>
      <c r="F1088" s="152" t="s">
        <v>1028</v>
      </c>
      <c r="H1088" s="151" t="s">
        <v>31</v>
      </c>
      <c r="I1088" s="153"/>
      <c r="L1088" s="149"/>
      <c r="M1088" s="154"/>
      <c r="T1088" s="155"/>
      <c r="AT1088" s="151" t="s">
        <v>177</v>
      </c>
      <c r="AU1088" s="151" t="s">
        <v>87</v>
      </c>
      <c r="AV1088" s="12" t="s">
        <v>39</v>
      </c>
      <c r="AW1088" s="12" t="s">
        <v>38</v>
      </c>
      <c r="AX1088" s="12" t="s">
        <v>78</v>
      </c>
      <c r="AY1088" s="151" t="s">
        <v>165</v>
      </c>
    </row>
    <row r="1089" spans="2:65" s="13" customFormat="1" ht="10.199999999999999">
      <c r="B1089" s="156"/>
      <c r="D1089" s="150" t="s">
        <v>177</v>
      </c>
      <c r="E1089" s="157" t="s">
        <v>31</v>
      </c>
      <c r="F1089" s="158" t="s">
        <v>1029</v>
      </c>
      <c r="H1089" s="159">
        <v>21.49</v>
      </c>
      <c r="I1089" s="160"/>
      <c r="L1089" s="156"/>
      <c r="M1089" s="161"/>
      <c r="T1089" s="162"/>
      <c r="AT1089" s="157" t="s">
        <v>177</v>
      </c>
      <c r="AU1089" s="157" t="s">
        <v>87</v>
      </c>
      <c r="AV1089" s="13" t="s">
        <v>87</v>
      </c>
      <c r="AW1089" s="13" t="s">
        <v>38</v>
      </c>
      <c r="AX1089" s="13" t="s">
        <v>78</v>
      </c>
      <c r="AY1089" s="157" t="s">
        <v>165</v>
      </c>
    </row>
    <row r="1090" spans="2:65" s="14" customFormat="1" ht="10.199999999999999">
      <c r="B1090" s="163"/>
      <c r="D1090" s="150" t="s">
        <v>177</v>
      </c>
      <c r="E1090" s="164" t="s">
        <v>31</v>
      </c>
      <c r="F1090" s="165" t="s">
        <v>180</v>
      </c>
      <c r="H1090" s="166">
        <v>223.648</v>
      </c>
      <c r="I1090" s="167"/>
      <c r="L1090" s="163"/>
      <c r="M1090" s="168"/>
      <c r="T1090" s="169"/>
      <c r="AT1090" s="164" t="s">
        <v>177</v>
      </c>
      <c r="AU1090" s="164" t="s">
        <v>87</v>
      </c>
      <c r="AV1090" s="14" t="s">
        <v>173</v>
      </c>
      <c r="AW1090" s="14" t="s">
        <v>38</v>
      </c>
      <c r="AX1090" s="14" t="s">
        <v>39</v>
      </c>
      <c r="AY1090" s="164" t="s">
        <v>165</v>
      </c>
    </row>
    <row r="1091" spans="2:65" s="1" customFormat="1" ht="24.15" customHeight="1">
      <c r="B1091" s="35"/>
      <c r="C1091" s="132" t="s">
        <v>1030</v>
      </c>
      <c r="D1091" s="132" t="s">
        <v>168</v>
      </c>
      <c r="E1091" s="133" t="s">
        <v>1031</v>
      </c>
      <c r="F1091" s="134" t="s">
        <v>1032</v>
      </c>
      <c r="G1091" s="135" t="s">
        <v>183</v>
      </c>
      <c r="H1091" s="136">
        <v>109.071</v>
      </c>
      <c r="I1091" s="137"/>
      <c r="J1091" s="138">
        <f>ROUND(I1091*H1091,2)</f>
        <v>0</v>
      </c>
      <c r="K1091" s="134" t="s">
        <v>172</v>
      </c>
      <c r="L1091" s="35"/>
      <c r="M1091" s="139" t="s">
        <v>31</v>
      </c>
      <c r="N1091" s="140" t="s">
        <v>49</v>
      </c>
      <c r="P1091" s="141">
        <f>O1091*H1091</f>
        <v>0</v>
      </c>
      <c r="Q1091" s="141">
        <v>0</v>
      </c>
      <c r="R1091" s="141">
        <f>Q1091*H1091</f>
        <v>0</v>
      </c>
      <c r="S1091" s="141">
        <v>0</v>
      </c>
      <c r="T1091" s="142">
        <f>S1091*H1091</f>
        <v>0</v>
      </c>
      <c r="AR1091" s="143" t="s">
        <v>173</v>
      </c>
      <c r="AT1091" s="143" t="s">
        <v>168</v>
      </c>
      <c r="AU1091" s="143" t="s">
        <v>87</v>
      </c>
      <c r="AY1091" s="19" t="s">
        <v>165</v>
      </c>
      <c r="BE1091" s="144">
        <f>IF(N1091="základní",J1091,0)</f>
        <v>0</v>
      </c>
      <c r="BF1091" s="144">
        <f>IF(N1091="snížená",J1091,0)</f>
        <v>0</v>
      </c>
      <c r="BG1091" s="144">
        <f>IF(N1091="zákl. přenesená",J1091,0)</f>
        <v>0</v>
      </c>
      <c r="BH1091" s="144">
        <f>IF(N1091="sníž. přenesená",J1091,0)</f>
        <v>0</v>
      </c>
      <c r="BI1091" s="144">
        <f>IF(N1091="nulová",J1091,0)</f>
        <v>0</v>
      </c>
      <c r="BJ1091" s="19" t="s">
        <v>39</v>
      </c>
      <c r="BK1091" s="144">
        <f>ROUND(I1091*H1091,2)</f>
        <v>0</v>
      </c>
      <c r="BL1091" s="19" t="s">
        <v>173</v>
      </c>
      <c r="BM1091" s="143" t="s">
        <v>1033</v>
      </c>
    </row>
    <row r="1092" spans="2:65" s="1" customFormat="1" ht="10.199999999999999" hidden="1">
      <c r="B1092" s="35"/>
      <c r="D1092" s="145" t="s">
        <v>175</v>
      </c>
      <c r="F1092" s="146" t="s">
        <v>1034</v>
      </c>
      <c r="I1092" s="147"/>
      <c r="L1092" s="35"/>
      <c r="M1092" s="148"/>
      <c r="T1092" s="56"/>
      <c r="AT1092" s="19" t="s">
        <v>175</v>
      </c>
      <c r="AU1092" s="19" t="s">
        <v>87</v>
      </c>
    </row>
    <row r="1093" spans="2:65" s="12" customFormat="1" ht="10.199999999999999">
      <c r="B1093" s="149"/>
      <c r="D1093" s="150" t="s">
        <v>177</v>
      </c>
      <c r="E1093" s="151" t="s">
        <v>31</v>
      </c>
      <c r="F1093" s="152" t="s">
        <v>1035</v>
      </c>
      <c r="H1093" s="151" t="s">
        <v>31</v>
      </c>
      <c r="I1093" s="153"/>
      <c r="L1093" s="149"/>
      <c r="M1093" s="154"/>
      <c r="T1093" s="155"/>
      <c r="AT1093" s="151" t="s">
        <v>177</v>
      </c>
      <c r="AU1093" s="151" t="s">
        <v>87</v>
      </c>
      <c r="AV1093" s="12" t="s">
        <v>39</v>
      </c>
      <c r="AW1093" s="12" t="s">
        <v>38</v>
      </c>
      <c r="AX1093" s="12" t="s">
        <v>78</v>
      </c>
      <c r="AY1093" s="151" t="s">
        <v>165</v>
      </c>
    </row>
    <row r="1094" spans="2:65" s="13" customFormat="1" ht="10.199999999999999">
      <c r="B1094" s="156"/>
      <c r="D1094" s="150" t="s">
        <v>177</v>
      </c>
      <c r="E1094" s="157" t="s">
        <v>31</v>
      </c>
      <c r="F1094" s="158" t="s">
        <v>1015</v>
      </c>
      <c r="H1094" s="159">
        <v>78.986000000000004</v>
      </c>
      <c r="I1094" s="160"/>
      <c r="L1094" s="156"/>
      <c r="M1094" s="161"/>
      <c r="T1094" s="162"/>
      <c r="AT1094" s="157" t="s">
        <v>177</v>
      </c>
      <c r="AU1094" s="157" t="s">
        <v>87</v>
      </c>
      <c r="AV1094" s="13" t="s">
        <v>87</v>
      </c>
      <c r="AW1094" s="13" t="s">
        <v>38</v>
      </c>
      <c r="AX1094" s="13" t="s">
        <v>78</v>
      </c>
      <c r="AY1094" s="157" t="s">
        <v>165</v>
      </c>
    </row>
    <row r="1095" spans="2:65" s="12" customFormat="1" ht="20.399999999999999">
      <c r="B1095" s="149"/>
      <c r="D1095" s="150" t="s">
        <v>177</v>
      </c>
      <c r="E1095" s="151" t="s">
        <v>31</v>
      </c>
      <c r="F1095" s="152" t="s">
        <v>1036</v>
      </c>
      <c r="H1095" s="151" t="s">
        <v>31</v>
      </c>
      <c r="I1095" s="153"/>
      <c r="L1095" s="149"/>
      <c r="M1095" s="154"/>
      <c r="T1095" s="155"/>
      <c r="AT1095" s="151" t="s">
        <v>177</v>
      </c>
      <c r="AU1095" s="151" t="s">
        <v>87</v>
      </c>
      <c r="AV1095" s="12" t="s">
        <v>39</v>
      </c>
      <c r="AW1095" s="12" t="s">
        <v>38</v>
      </c>
      <c r="AX1095" s="12" t="s">
        <v>78</v>
      </c>
      <c r="AY1095" s="151" t="s">
        <v>165</v>
      </c>
    </row>
    <row r="1096" spans="2:65" s="13" customFormat="1" ht="10.199999999999999">
      <c r="B1096" s="156"/>
      <c r="D1096" s="150" t="s">
        <v>177</v>
      </c>
      <c r="E1096" s="157" t="s">
        <v>31</v>
      </c>
      <c r="F1096" s="158" t="s">
        <v>1037</v>
      </c>
      <c r="H1096" s="159">
        <v>30.085000000000001</v>
      </c>
      <c r="I1096" s="160"/>
      <c r="L1096" s="156"/>
      <c r="M1096" s="161"/>
      <c r="T1096" s="162"/>
      <c r="AT1096" s="157" t="s">
        <v>177</v>
      </c>
      <c r="AU1096" s="157" t="s">
        <v>87</v>
      </c>
      <c r="AV1096" s="13" t="s">
        <v>87</v>
      </c>
      <c r="AW1096" s="13" t="s">
        <v>38</v>
      </c>
      <c r="AX1096" s="13" t="s">
        <v>78</v>
      </c>
      <c r="AY1096" s="157" t="s">
        <v>165</v>
      </c>
    </row>
    <row r="1097" spans="2:65" s="14" customFormat="1" ht="10.199999999999999">
      <c r="B1097" s="163"/>
      <c r="D1097" s="150" t="s">
        <v>177</v>
      </c>
      <c r="E1097" s="164" t="s">
        <v>31</v>
      </c>
      <c r="F1097" s="165" t="s">
        <v>180</v>
      </c>
      <c r="H1097" s="166">
        <v>109.071</v>
      </c>
      <c r="I1097" s="167"/>
      <c r="L1097" s="163"/>
      <c r="M1097" s="168"/>
      <c r="T1097" s="169"/>
      <c r="AT1097" s="164" t="s">
        <v>177</v>
      </c>
      <c r="AU1097" s="164" t="s">
        <v>87</v>
      </c>
      <c r="AV1097" s="14" t="s">
        <v>173</v>
      </c>
      <c r="AW1097" s="14" t="s">
        <v>38</v>
      </c>
      <c r="AX1097" s="14" t="s">
        <v>39</v>
      </c>
      <c r="AY1097" s="164" t="s">
        <v>165</v>
      </c>
    </row>
    <row r="1098" spans="2:65" s="1" customFormat="1" ht="37.799999999999997" customHeight="1">
      <c r="B1098" s="35"/>
      <c r="C1098" s="132" t="s">
        <v>1038</v>
      </c>
      <c r="D1098" s="132" t="s">
        <v>168</v>
      </c>
      <c r="E1098" s="133" t="s">
        <v>1039</v>
      </c>
      <c r="F1098" s="134" t="s">
        <v>1040</v>
      </c>
      <c r="G1098" s="135" t="s">
        <v>183</v>
      </c>
      <c r="H1098" s="136">
        <v>19.38</v>
      </c>
      <c r="I1098" s="137"/>
      <c r="J1098" s="138">
        <f>ROUND(I1098*H1098,2)</f>
        <v>0</v>
      </c>
      <c r="K1098" s="134" t="s">
        <v>172</v>
      </c>
      <c r="L1098" s="35"/>
      <c r="M1098" s="139" t="s">
        <v>31</v>
      </c>
      <c r="N1098" s="140" t="s">
        <v>49</v>
      </c>
      <c r="P1098" s="141">
        <f>O1098*H1098</f>
        <v>0</v>
      </c>
      <c r="Q1098" s="141">
        <v>0</v>
      </c>
      <c r="R1098" s="141">
        <f>Q1098*H1098</f>
        <v>0</v>
      </c>
      <c r="S1098" s="141">
        <v>0</v>
      </c>
      <c r="T1098" s="142">
        <f>S1098*H1098</f>
        <v>0</v>
      </c>
      <c r="AR1098" s="143" t="s">
        <v>173</v>
      </c>
      <c r="AT1098" s="143" t="s">
        <v>168</v>
      </c>
      <c r="AU1098" s="143" t="s">
        <v>87</v>
      </c>
      <c r="AY1098" s="19" t="s">
        <v>165</v>
      </c>
      <c r="BE1098" s="144">
        <f>IF(N1098="základní",J1098,0)</f>
        <v>0</v>
      </c>
      <c r="BF1098" s="144">
        <f>IF(N1098="snížená",J1098,0)</f>
        <v>0</v>
      </c>
      <c r="BG1098" s="144">
        <f>IF(N1098="zákl. přenesená",J1098,0)</f>
        <v>0</v>
      </c>
      <c r="BH1098" s="144">
        <f>IF(N1098="sníž. přenesená",J1098,0)</f>
        <v>0</v>
      </c>
      <c r="BI1098" s="144">
        <f>IF(N1098="nulová",J1098,0)</f>
        <v>0</v>
      </c>
      <c r="BJ1098" s="19" t="s">
        <v>39</v>
      </c>
      <c r="BK1098" s="144">
        <f>ROUND(I1098*H1098,2)</f>
        <v>0</v>
      </c>
      <c r="BL1098" s="19" t="s">
        <v>173</v>
      </c>
      <c r="BM1098" s="143" t="s">
        <v>1041</v>
      </c>
    </row>
    <row r="1099" spans="2:65" s="1" customFormat="1" ht="10.199999999999999" hidden="1">
      <c r="B1099" s="35"/>
      <c r="D1099" s="145" t="s">
        <v>175</v>
      </c>
      <c r="F1099" s="146" t="s">
        <v>1042</v>
      </c>
      <c r="I1099" s="147"/>
      <c r="L1099" s="35"/>
      <c r="M1099" s="148"/>
      <c r="T1099" s="56"/>
      <c r="AT1099" s="19" t="s">
        <v>175</v>
      </c>
      <c r="AU1099" s="19" t="s">
        <v>87</v>
      </c>
    </row>
    <row r="1100" spans="2:65" s="12" customFormat="1" ht="10.199999999999999">
      <c r="B1100" s="149"/>
      <c r="D1100" s="150" t="s">
        <v>177</v>
      </c>
      <c r="E1100" s="151" t="s">
        <v>31</v>
      </c>
      <c r="F1100" s="152" t="s">
        <v>379</v>
      </c>
      <c r="H1100" s="151" t="s">
        <v>31</v>
      </c>
      <c r="I1100" s="153"/>
      <c r="L1100" s="149"/>
      <c r="M1100" s="154"/>
      <c r="T1100" s="155"/>
      <c r="AT1100" s="151" t="s">
        <v>177</v>
      </c>
      <c r="AU1100" s="151" t="s">
        <v>87</v>
      </c>
      <c r="AV1100" s="12" t="s">
        <v>39</v>
      </c>
      <c r="AW1100" s="12" t="s">
        <v>38</v>
      </c>
      <c r="AX1100" s="12" t="s">
        <v>78</v>
      </c>
      <c r="AY1100" s="151" t="s">
        <v>165</v>
      </c>
    </row>
    <row r="1101" spans="2:65" s="13" customFormat="1" ht="10.199999999999999">
      <c r="B1101" s="156"/>
      <c r="D1101" s="150" t="s">
        <v>177</v>
      </c>
      <c r="E1101" s="157" t="s">
        <v>31</v>
      </c>
      <c r="F1101" s="158" t="s">
        <v>1013</v>
      </c>
      <c r="H1101" s="159">
        <v>19.38</v>
      </c>
      <c r="I1101" s="160"/>
      <c r="L1101" s="156"/>
      <c r="M1101" s="161"/>
      <c r="T1101" s="162"/>
      <c r="AT1101" s="157" t="s">
        <v>177</v>
      </c>
      <c r="AU1101" s="157" t="s">
        <v>87</v>
      </c>
      <c r="AV1101" s="13" t="s">
        <v>87</v>
      </c>
      <c r="AW1101" s="13" t="s">
        <v>38</v>
      </c>
      <c r="AX1101" s="13" t="s">
        <v>78</v>
      </c>
      <c r="AY1101" s="157" t="s">
        <v>165</v>
      </c>
    </row>
    <row r="1102" spans="2:65" s="14" customFormat="1" ht="10.199999999999999">
      <c r="B1102" s="163"/>
      <c r="D1102" s="150" t="s">
        <v>177</v>
      </c>
      <c r="E1102" s="164" t="s">
        <v>31</v>
      </c>
      <c r="F1102" s="165" t="s">
        <v>180</v>
      </c>
      <c r="H1102" s="166">
        <v>19.38</v>
      </c>
      <c r="I1102" s="167"/>
      <c r="L1102" s="163"/>
      <c r="M1102" s="168"/>
      <c r="T1102" s="169"/>
      <c r="AT1102" s="164" t="s">
        <v>177</v>
      </c>
      <c r="AU1102" s="164" t="s">
        <v>87</v>
      </c>
      <c r="AV1102" s="14" t="s">
        <v>173</v>
      </c>
      <c r="AW1102" s="14" t="s">
        <v>38</v>
      </c>
      <c r="AX1102" s="14" t="s">
        <v>39</v>
      </c>
      <c r="AY1102" s="164" t="s">
        <v>165</v>
      </c>
    </row>
    <row r="1103" spans="2:65" s="1" customFormat="1" ht="37.799999999999997" customHeight="1">
      <c r="B1103" s="35"/>
      <c r="C1103" s="132" t="s">
        <v>1043</v>
      </c>
      <c r="D1103" s="132" t="s">
        <v>168</v>
      </c>
      <c r="E1103" s="133" t="s">
        <v>1044</v>
      </c>
      <c r="F1103" s="134" t="s">
        <v>1045</v>
      </c>
      <c r="G1103" s="135" t="s">
        <v>183</v>
      </c>
      <c r="H1103" s="136">
        <v>8.3000000000000007</v>
      </c>
      <c r="I1103" s="137"/>
      <c r="J1103" s="138">
        <f>ROUND(I1103*H1103,2)</f>
        <v>0</v>
      </c>
      <c r="K1103" s="134" t="s">
        <v>172</v>
      </c>
      <c r="L1103" s="35"/>
      <c r="M1103" s="139" t="s">
        <v>31</v>
      </c>
      <c r="N1103" s="140" t="s">
        <v>49</v>
      </c>
      <c r="P1103" s="141">
        <f>O1103*H1103</f>
        <v>0</v>
      </c>
      <c r="Q1103" s="141">
        <v>5.2500000000000003E-3</v>
      </c>
      <c r="R1103" s="141">
        <f>Q1103*H1103</f>
        <v>4.357500000000001E-2</v>
      </c>
      <c r="S1103" s="141">
        <v>0</v>
      </c>
      <c r="T1103" s="142">
        <f>S1103*H1103</f>
        <v>0</v>
      </c>
      <c r="AR1103" s="143" t="s">
        <v>173</v>
      </c>
      <c r="AT1103" s="143" t="s">
        <v>168</v>
      </c>
      <c r="AU1103" s="143" t="s">
        <v>87</v>
      </c>
      <c r="AY1103" s="19" t="s">
        <v>165</v>
      </c>
      <c r="BE1103" s="144">
        <f>IF(N1103="základní",J1103,0)</f>
        <v>0</v>
      </c>
      <c r="BF1103" s="144">
        <f>IF(N1103="snížená",J1103,0)</f>
        <v>0</v>
      </c>
      <c r="BG1103" s="144">
        <f>IF(N1103="zákl. přenesená",J1103,0)</f>
        <v>0</v>
      </c>
      <c r="BH1103" s="144">
        <f>IF(N1103="sníž. přenesená",J1103,0)</f>
        <v>0</v>
      </c>
      <c r="BI1103" s="144">
        <f>IF(N1103="nulová",J1103,0)</f>
        <v>0</v>
      </c>
      <c r="BJ1103" s="19" t="s">
        <v>39</v>
      </c>
      <c r="BK1103" s="144">
        <f>ROUND(I1103*H1103,2)</f>
        <v>0</v>
      </c>
      <c r="BL1103" s="19" t="s">
        <v>173</v>
      </c>
      <c r="BM1103" s="143" t="s">
        <v>1046</v>
      </c>
    </row>
    <row r="1104" spans="2:65" s="1" customFormat="1" ht="10.199999999999999" hidden="1">
      <c r="B1104" s="35"/>
      <c r="D1104" s="145" t="s">
        <v>175</v>
      </c>
      <c r="F1104" s="146" t="s">
        <v>1047</v>
      </c>
      <c r="I1104" s="147"/>
      <c r="L1104" s="35"/>
      <c r="M1104" s="148"/>
      <c r="T1104" s="56"/>
      <c r="AT1104" s="19" t="s">
        <v>175</v>
      </c>
      <c r="AU1104" s="19" t="s">
        <v>87</v>
      </c>
    </row>
    <row r="1105" spans="2:65" s="12" customFormat="1" ht="10.199999999999999">
      <c r="B1105" s="149"/>
      <c r="D1105" s="150" t="s">
        <v>177</v>
      </c>
      <c r="E1105" s="151" t="s">
        <v>31</v>
      </c>
      <c r="F1105" s="152" t="s">
        <v>1048</v>
      </c>
      <c r="H1105" s="151" t="s">
        <v>31</v>
      </c>
      <c r="I1105" s="153"/>
      <c r="L1105" s="149"/>
      <c r="M1105" s="154"/>
      <c r="T1105" s="155"/>
      <c r="AT1105" s="151" t="s">
        <v>177</v>
      </c>
      <c r="AU1105" s="151" t="s">
        <v>87</v>
      </c>
      <c r="AV1105" s="12" t="s">
        <v>39</v>
      </c>
      <c r="AW1105" s="12" t="s">
        <v>38</v>
      </c>
      <c r="AX1105" s="12" t="s">
        <v>78</v>
      </c>
      <c r="AY1105" s="151" t="s">
        <v>165</v>
      </c>
    </row>
    <row r="1106" spans="2:65" s="13" customFormat="1" ht="10.199999999999999">
      <c r="B1106" s="156"/>
      <c r="D1106" s="150" t="s">
        <v>177</v>
      </c>
      <c r="E1106" s="157" t="s">
        <v>31</v>
      </c>
      <c r="F1106" s="158" t="s">
        <v>1049</v>
      </c>
      <c r="H1106" s="159">
        <v>8.3000000000000007</v>
      </c>
      <c r="I1106" s="160"/>
      <c r="L1106" s="156"/>
      <c r="M1106" s="161"/>
      <c r="T1106" s="162"/>
      <c r="AT1106" s="157" t="s">
        <v>177</v>
      </c>
      <c r="AU1106" s="157" t="s">
        <v>87</v>
      </c>
      <c r="AV1106" s="13" t="s">
        <v>87</v>
      </c>
      <c r="AW1106" s="13" t="s">
        <v>38</v>
      </c>
      <c r="AX1106" s="13" t="s">
        <v>78</v>
      </c>
      <c r="AY1106" s="157" t="s">
        <v>165</v>
      </c>
    </row>
    <row r="1107" spans="2:65" s="14" customFormat="1" ht="10.199999999999999">
      <c r="B1107" s="163"/>
      <c r="D1107" s="150" t="s">
        <v>177</v>
      </c>
      <c r="E1107" s="164" t="s">
        <v>31</v>
      </c>
      <c r="F1107" s="165" t="s">
        <v>180</v>
      </c>
      <c r="H1107" s="166">
        <v>8.3000000000000007</v>
      </c>
      <c r="I1107" s="167"/>
      <c r="L1107" s="163"/>
      <c r="M1107" s="168"/>
      <c r="T1107" s="169"/>
      <c r="AT1107" s="164" t="s">
        <v>177</v>
      </c>
      <c r="AU1107" s="164" t="s">
        <v>87</v>
      </c>
      <c r="AV1107" s="14" t="s">
        <v>173</v>
      </c>
      <c r="AW1107" s="14" t="s">
        <v>38</v>
      </c>
      <c r="AX1107" s="14" t="s">
        <v>39</v>
      </c>
      <c r="AY1107" s="164" t="s">
        <v>165</v>
      </c>
    </row>
    <row r="1108" spans="2:65" s="1" customFormat="1" ht="24.15" customHeight="1">
      <c r="B1108" s="35"/>
      <c r="C1108" s="132" t="s">
        <v>1050</v>
      </c>
      <c r="D1108" s="132" t="s">
        <v>168</v>
      </c>
      <c r="E1108" s="133" t="s">
        <v>1051</v>
      </c>
      <c r="F1108" s="134" t="s">
        <v>1052</v>
      </c>
      <c r="G1108" s="135" t="s">
        <v>183</v>
      </c>
      <c r="H1108" s="136">
        <v>2.79</v>
      </c>
      <c r="I1108" s="137"/>
      <c r="J1108" s="138">
        <f>ROUND(I1108*H1108,2)</f>
        <v>0</v>
      </c>
      <c r="K1108" s="134" t="s">
        <v>172</v>
      </c>
      <c r="L1108" s="35"/>
      <c r="M1108" s="139" t="s">
        <v>31</v>
      </c>
      <c r="N1108" s="140" t="s">
        <v>49</v>
      </c>
      <c r="P1108" s="141">
        <f>O1108*H1108</f>
        <v>0</v>
      </c>
      <c r="Q1108" s="141">
        <v>0</v>
      </c>
      <c r="R1108" s="141">
        <f>Q1108*H1108</f>
        <v>0</v>
      </c>
      <c r="S1108" s="141">
        <v>0.11559999999999999</v>
      </c>
      <c r="T1108" s="142">
        <f>S1108*H1108</f>
        <v>0.32252399999999998</v>
      </c>
      <c r="AR1108" s="143" t="s">
        <v>173</v>
      </c>
      <c r="AT1108" s="143" t="s">
        <v>168</v>
      </c>
      <c r="AU1108" s="143" t="s">
        <v>87</v>
      </c>
      <c r="AY1108" s="19" t="s">
        <v>165</v>
      </c>
      <c r="BE1108" s="144">
        <f>IF(N1108="základní",J1108,0)</f>
        <v>0</v>
      </c>
      <c r="BF1108" s="144">
        <f>IF(N1108="snížená",J1108,0)</f>
        <v>0</v>
      </c>
      <c r="BG1108" s="144">
        <f>IF(N1108="zákl. přenesená",J1108,0)</f>
        <v>0</v>
      </c>
      <c r="BH1108" s="144">
        <f>IF(N1108="sníž. přenesená",J1108,0)</f>
        <v>0</v>
      </c>
      <c r="BI1108" s="144">
        <f>IF(N1108="nulová",J1108,0)</f>
        <v>0</v>
      </c>
      <c r="BJ1108" s="19" t="s">
        <v>39</v>
      </c>
      <c r="BK1108" s="144">
        <f>ROUND(I1108*H1108,2)</f>
        <v>0</v>
      </c>
      <c r="BL1108" s="19" t="s">
        <v>173</v>
      </c>
      <c r="BM1108" s="143" t="s">
        <v>1053</v>
      </c>
    </row>
    <row r="1109" spans="2:65" s="1" customFormat="1" ht="10.199999999999999" hidden="1">
      <c r="B1109" s="35"/>
      <c r="D1109" s="145" t="s">
        <v>175</v>
      </c>
      <c r="F1109" s="146" t="s">
        <v>1054</v>
      </c>
      <c r="I1109" s="147"/>
      <c r="L1109" s="35"/>
      <c r="M1109" s="148"/>
      <c r="T1109" s="56"/>
      <c r="AT1109" s="19" t="s">
        <v>175</v>
      </c>
      <c r="AU1109" s="19" t="s">
        <v>87</v>
      </c>
    </row>
    <row r="1110" spans="2:65" s="12" customFormat="1" ht="10.199999999999999">
      <c r="B1110" s="149"/>
      <c r="D1110" s="150" t="s">
        <v>177</v>
      </c>
      <c r="E1110" s="151" t="s">
        <v>31</v>
      </c>
      <c r="F1110" s="152" t="s">
        <v>1055</v>
      </c>
      <c r="H1110" s="151" t="s">
        <v>31</v>
      </c>
      <c r="I1110" s="153"/>
      <c r="L1110" s="149"/>
      <c r="M1110" s="154"/>
      <c r="T1110" s="155"/>
      <c r="AT1110" s="151" t="s">
        <v>177</v>
      </c>
      <c r="AU1110" s="151" t="s">
        <v>87</v>
      </c>
      <c r="AV1110" s="12" t="s">
        <v>39</v>
      </c>
      <c r="AW1110" s="12" t="s">
        <v>38</v>
      </c>
      <c r="AX1110" s="12" t="s">
        <v>78</v>
      </c>
      <c r="AY1110" s="151" t="s">
        <v>165</v>
      </c>
    </row>
    <row r="1111" spans="2:65" s="13" customFormat="1" ht="10.199999999999999">
      <c r="B1111" s="156"/>
      <c r="D1111" s="150" t="s">
        <v>177</v>
      </c>
      <c r="E1111" s="157" t="s">
        <v>31</v>
      </c>
      <c r="F1111" s="158" t="s">
        <v>1056</v>
      </c>
      <c r="H1111" s="159">
        <v>2.79</v>
      </c>
      <c r="I1111" s="160"/>
      <c r="L1111" s="156"/>
      <c r="M1111" s="161"/>
      <c r="T1111" s="162"/>
      <c r="AT1111" s="157" t="s">
        <v>177</v>
      </c>
      <c r="AU1111" s="157" t="s">
        <v>87</v>
      </c>
      <c r="AV1111" s="13" t="s">
        <v>87</v>
      </c>
      <c r="AW1111" s="13" t="s">
        <v>38</v>
      </c>
      <c r="AX1111" s="13" t="s">
        <v>78</v>
      </c>
      <c r="AY1111" s="157" t="s">
        <v>165</v>
      </c>
    </row>
    <row r="1112" spans="2:65" s="14" customFormat="1" ht="10.199999999999999">
      <c r="B1112" s="163"/>
      <c r="D1112" s="150" t="s">
        <v>177</v>
      </c>
      <c r="E1112" s="164" t="s">
        <v>31</v>
      </c>
      <c r="F1112" s="165" t="s">
        <v>180</v>
      </c>
      <c r="H1112" s="166">
        <v>2.79</v>
      </c>
      <c r="I1112" s="167"/>
      <c r="L1112" s="163"/>
      <c r="M1112" s="168"/>
      <c r="T1112" s="169"/>
      <c r="AT1112" s="164" t="s">
        <v>177</v>
      </c>
      <c r="AU1112" s="164" t="s">
        <v>87</v>
      </c>
      <c r="AV1112" s="14" t="s">
        <v>173</v>
      </c>
      <c r="AW1112" s="14" t="s">
        <v>38</v>
      </c>
      <c r="AX1112" s="14" t="s">
        <v>39</v>
      </c>
      <c r="AY1112" s="164" t="s">
        <v>165</v>
      </c>
    </row>
    <row r="1113" spans="2:65" s="1" customFormat="1" ht="24.15" customHeight="1">
      <c r="B1113" s="35"/>
      <c r="C1113" s="132" t="s">
        <v>1057</v>
      </c>
      <c r="D1113" s="132" t="s">
        <v>168</v>
      </c>
      <c r="E1113" s="133" t="s">
        <v>1058</v>
      </c>
      <c r="F1113" s="134" t="s">
        <v>1059</v>
      </c>
      <c r="G1113" s="135" t="s">
        <v>1060</v>
      </c>
      <c r="H1113" s="136">
        <v>10.629</v>
      </c>
      <c r="I1113" s="137"/>
      <c r="J1113" s="138">
        <f>ROUND(I1113*H1113,2)</f>
        <v>0</v>
      </c>
      <c r="K1113" s="134" t="s">
        <v>172</v>
      </c>
      <c r="L1113" s="35"/>
      <c r="M1113" s="139" t="s">
        <v>31</v>
      </c>
      <c r="N1113" s="140" t="s">
        <v>49</v>
      </c>
      <c r="P1113" s="141">
        <f>O1113*H1113</f>
        <v>0</v>
      </c>
      <c r="Q1113" s="141">
        <v>0</v>
      </c>
      <c r="R1113" s="141">
        <f>Q1113*H1113</f>
        <v>0</v>
      </c>
      <c r="S1113" s="141">
        <v>2.2000000000000002</v>
      </c>
      <c r="T1113" s="142">
        <f>S1113*H1113</f>
        <v>23.383800000000001</v>
      </c>
      <c r="AR1113" s="143" t="s">
        <v>173</v>
      </c>
      <c r="AT1113" s="143" t="s">
        <v>168</v>
      </c>
      <c r="AU1113" s="143" t="s">
        <v>87</v>
      </c>
      <c r="AY1113" s="19" t="s">
        <v>165</v>
      </c>
      <c r="BE1113" s="144">
        <f>IF(N1113="základní",J1113,0)</f>
        <v>0</v>
      </c>
      <c r="BF1113" s="144">
        <f>IF(N1113="snížená",J1113,0)</f>
        <v>0</v>
      </c>
      <c r="BG1113" s="144">
        <f>IF(N1113="zákl. přenesená",J1113,0)</f>
        <v>0</v>
      </c>
      <c r="BH1113" s="144">
        <f>IF(N1113="sníž. přenesená",J1113,0)</f>
        <v>0</v>
      </c>
      <c r="BI1113" s="144">
        <f>IF(N1113="nulová",J1113,0)</f>
        <v>0</v>
      </c>
      <c r="BJ1113" s="19" t="s">
        <v>39</v>
      </c>
      <c r="BK1113" s="144">
        <f>ROUND(I1113*H1113,2)</f>
        <v>0</v>
      </c>
      <c r="BL1113" s="19" t="s">
        <v>173</v>
      </c>
      <c r="BM1113" s="143" t="s">
        <v>1061</v>
      </c>
    </row>
    <row r="1114" spans="2:65" s="1" customFormat="1" ht="10.199999999999999" hidden="1">
      <c r="B1114" s="35"/>
      <c r="D1114" s="145" t="s">
        <v>175</v>
      </c>
      <c r="F1114" s="146" t="s">
        <v>1062</v>
      </c>
      <c r="I1114" s="147"/>
      <c r="L1114" s="35"/>
      <c r="M1114" s="148"/>
      <c r="T1114" s="56"/>
      <c r="AT1114" s="19" t="s">
        <v>175</v>
      </c>
      <c r="AU1114" s="19" t="s">
        <v>87</v>
      </c>
    </row>
    <row r="1115" spans="2:65" s="12" customFormat="1" ht="10.199999999999999">
      <c r="B1115" s="149"/>
      <c r="D1115" s="150" t="s">
        <v>177</v>
      </c>
      <c r="E1115" s="151" t="s">
        <v>31</v>
      </c>
      <c r="F1115" s="152" t="s">
        <v>1063</v>
      </c>
      <c r="H1115" s="151" t="s">
        <v>31</v>
      </c>
      <c r="I1115" s="153"/>
      <c r="L1115" s="149"/>
      <c r="M1115" s="154"/>
      <c r="T1115" s="155"/>
      <c r="AT1115" s="151" t="s">
        <v>177</v>
      </c>
      <c r="AU1115" s="151" t="s">
        <v>87</v>
      </c>
      <c r="AV1115" s="12" t="s">
        <v>39</v>
      </c>
      <c r="AW1115" s="12" t="s">
        <v>38</v>
      </c>
      <c r="AX1115" s="12" t="s">
        <v>78</v>
      </c>
      <c r="AY1115" s="151" t="s">
        <v>165</v>
      </c>
    </row>
    <row r="1116" spans="2:65" s="12" customFormat="1" ht="10.199999999999999">
      <c r="B1116" s="149"/>
      <c r="D1116" s="150" t="s">
        <v>177</v>
      </c>
      <c r="E1116" s="151" t="s">
        <v>31</v>
      </c>
      <c r="F1116" s="152" t="s">
        <v>1064</v>
      </c>
      <c r="H1116" s="151" t="s">
        <v>31</v>
      </c>
      <c r="I1116" s="153"/>
      <c r="L1116" s="149"/>
      <c r="M1116" s="154"/>
      <c r="T1116" s="155"/>
      <c r="AT1116" s="151" t="s">
        <v>177</v>
      </c>
      <c r="AU1116" s="151" t="s">
        <v>87</v>
      </c>
      <c r="AV1116" s="12" t="s">
        <v>39</v>
      </c>
      <c r="AW1116" s="12" t="s">
        <v>38</v>
      </c>
      <c r="AX1116" s="12" t="s">
        <v>78</v>
      </c>
      <c r="AY1116" s="151" t="s">
        <v>165</v>
      </c>
    </row>
    <row r="1117" spans="2:65" s="13" customFormat="1" ht="10.199999999999999">
      <c r="B1117" s="156"/>
      <c r="D1117" s="150" t="s">
        <v>177</v>
      </c>
      <c r="E1117" s="157" t="s">
        <v>31</v>
      </c>
      <c r="F1117" s="158" t="s">
        <v>1065</v>
      </c>
      <c r="H1117" s="159">
        <v>10.629</v>
      </c>
      <c r="I1117" s="160"/>
      <c r="L1117" s="156"/>
      <c r="M1117" s="161"/>
      <c r="T1117" s="162"/>
      <c r="AT1117" s="157" t="s">
        <v>177</v>
      </c>
      <c r="AU1117" s="157" t="s">
        <v>87</v>
      </c>
      <c r="AV1117" s="13" t="s">
        <v>87</v>
      </c>
      <c r="AW1117" s="13" t="s">
        <v>38</v>
      </c>
      <c r="AX1117" s="13" t="s">
        <v>78</v>
      </c>
      <c r="AY1117" s="157" t="s">
        <v>165</v>
      </c>
    </row>
    <row r="1118" spans="2:65" s="12" customFormat="1" ht="30.6">
      <c r="B1118" s="149"/>
      <c r="D1118" s="150" t="s">
        <v>177</v>
      </c>
      <c r="E1118" s="151" t="s">
        <v>31</v>
      </c>
      <c r="F1118" s="152" t="s">
        <v>926</v>
      </c>
      <c r="H1118" s="151" t="s">
        <v>31</v>
      </c>
      <c r="I1118" s="153"/>
      <c r="L1118" s="149"/>
      <c r="M1118" s="154"/>
      <c r="T1118" s="155"/>
      <c r="AT1118" s="151" t="s">
        <v>177</v>
      </c>
      <c r="AU1118" s="151" t="s">
        <v>87</v>
      </c>
      <c r="AV1118" s="12" t="s">
        <v>39</v>
      </c>
      <c r="AW1118" s="12" t="s">
        <v>38</v>
      </c>
      <c r="AX1118" s="12" t="s">
        <v>78</v>
      </c>
      <c r="AY1118" s="151" t="s">
        <v>165</v>
      </c>
    </row>
    <row r="1119" spans="2:65" s="14" customFormat="1" ht="10.199999999999999">
      <c r="B1119" s="163"/>
      <c r="D1119" s="150" t="s">
        <v>177</v>
      </c>
      <c r="E1119" s="164" t="s">
        <v>31</v>
      </c>
      <c r="F1119" s="165" t="s">
        <v>180</v>
      </c>
      <c r="H1119" s="166">
        <v>10.629</v>
      </c>
      <c r="I1119" s="167"/>
      <c r="L1119" s="163"/>
      <c r="M1119" s="168"/>
      <c r="T1119" s="169"/>
      <c r="AT1119" s="164" t="s">
        <v>177</v>
      </c>
      <c r="AU1119" s="164" t="s">
        <v>87</v>
      </c>
      <c r="AV1119" s="14" t="s">
        <v>173</v>
      </c>
      <c r="AW1119" s="14" t="s">
        <v>38</v>
      </c>
      <c r="AX1119" s="14" t="s">
        <v>39</v>
      </c>
      <c r="AY1119" s="164" t="s">
        <v>165</v>
      </c>
    </row>
    <row r="1120" spans="2:65" s="1" customFormat="1" ht="37.799999999999997" customHeight="1">
      <c r="B1120" s="35"/>
      <c r="C1120" s="132" t="s">
        <v>1066</v>
      </c>
      <c r="D1120" s="132" t="s">
        <v>168</v>
      </c>
      <c r="E1120" s="133" t="s">
        <v>1067</v>
      </c>
      <c r="F1120" s="134" t="s">
        <v>1068</v>
      </c>
      <c r="G1120" s="135" t="s">
        <v>183</v>
      </c>
      <c r="H1120" s="136">
        <v>6.2</v>
      </c>
      <c r="I1120" s="137"/>
      <c r="J1120" s="138">
        <f>ROUND(I1120*H1120,2)</f>
        <v>0</v>
      </c>
      <c r="K1120" s="134" t="s">
        <v>172</v>
      </c>
      <c r="L1120" s="35"/>
      <c r="M1120" s="139" t="s">
        <v>31</v>
      </c>
      <c r="N1120" s="140" t="s">
        <v>49</v>
      </c>
      <c r="P1120" s="141">
        <f>O1120*H1120</f>
        <v>0</v>
      </c>
      <c r="Q1120" s="141">
        <v>0</v>
      </c>
      <c r="R1120" s="141">
        <f>Q1120*H1120</f>
        <v>0</v>
      </c>
      <c r="S1120" s="141">
        <v>6.3E-2</v>
      </c>
      <c r="T1120" s="142">
        <f>S1120*H1120</f>
        <v>0.3906</v>
      </c>
      <c r="AR1120" s="143" t="s">
        <v>173</v>
      </c>
      <c r="AT1120" s="143" t="s">
        <v>168</v>
      </c>
      <c r="AU1120" s="143" t="s">
        <v>87</v>
      </c>
      <c r="AY1120" s="19" t="s">
        <v>165</v>
      </c>
      <c r="BE1120" s="144">
        <f>IF(N1120="základní",J1120,0)</f>
        <v>0</v>
      </c>
      <c r="BF1120" s="144">
        <f>IF(N1120="snížená",J1120,0)</f>
        <v>0</v>
      </c>
      <c r="BG1120" s="144">
        <f>IF(N1120="zákl. přenesená",J1120,0)</f>
        <v>0</v>
      </c>
      <c r="BH1120" s="144">
        <f>IF(N1120="sníž. přenesená",J1120,0)</f>
        <v>0</v>
      </c>
      <c r="BI1120" s="144">
        <f>IF(N1120="nulová",J1120,0)</f>
        <v>0</v>
      </c>
      <c r="BJ1120" s="19" t="s">
        <v>39</v>
      </c>
      <c r="BK1120" s="144">
        <f>ROUND(I1120*H1120,2)</f>
        <v>0</v>
      </c>
      <c r="BL1120" s="19" t="s">
        <v>173</v>
      </c>
      <c r="BM1120" s="143" t="s">
        <v>1069</v>
      </c>
    </row>
    <row r="1121" spans="2:65" s="1" customFormat="1" ht="10.199999999999999" hidden="1">
      <c r="B1121" s="35"/>
      <c r="D1121" s="145" t="s">
        <v>175</v>
      </c>
      <c r="F1121" s="146" t="s">
        <v>1070</v>
      </c>
      <c r="I1121" s="147"/>
      <c r="L1121" s="35"/>
      <c r="M1121" s="148"/>
      <c r="T1121" s="56"/>
      <c r="AT1121" s="19" t="s">
        <v>175</v>
      </c>
      <c r="AU1121" s="19" t="s">
        <v>87</v>
      </c>
    </row>
    <row r="1122" spans="2:65" s="12" customFormat="1" ht="10.199999999999999">
      <c r="B1122" s="149"/>
      <c r="D1122" s="150" t="s">
        <v>177</v>
      </c>
      <c r="E1122" s="151" t="s">
        <v>31</v>
      </c>
      <c r="F1122" s="152" t="s">
        <v>1071</v>
      </c>
      <c r="H1122" s="151" t="s">
        <v>31</v>
      </c>
      <c r="I1122" s="153"/>
      <c r="L1122" s="149"/>
      <c r="M1122" s="154"/>
      <c r="T1122" s="155"/>
      <c r="AT1122" s="151" t="s">
        <v>177</v>
      </c>
      <c r="AU1122" s="151" t="s">
        <v>87</v>
      </c>
      <c r="AV1122" s="12" t="s">
        <v>39</v>
      </c>
      <c r="AW1122" s="12" t="s">
        <v>38</v>
      </c>
      <c r="AX1122" s="12" t="s">
        <v>78</v>
      </c>
      <c r="AY1122" s="151" t="s">
        <v>165</v>
      </c>
    </row>
    <row r="1123" spans="2:65" s="13" customFormat="1" ht="10.199999999999999">
      <c r="B1123" s="156"/>
      <c r="D1123" s="150" t="s">
        <v>177</v>
      </c>
      <c r="E1123" s="157" t="s">
        <v>31</v>
      </c>
      <c r="F1123" s="158" t="s">
        <v>1072</v>
      </c>
      <c r="H1123" s="159">
        <v>6.2</v>
      </c>
      <c r="I1123" s="160"/>
      <c r="L1123" s="156"/>
      <c r="M1123" s="161"/>
      <c r="T1123" s="162"/>
      <c r="AT1123" s="157" t="s">
        <v>177</v>
      </c>
      <c r="AU1123" s="157" t="s">
        <v>87</v>
      </c>
      <c r="AV1123" s="13" t="s">
        <v>87</v>
      </c>
      <c r="AW1123" s="13" t="s">
        <v>38</v>
      </c>
      <c r="AX1123" s="13" t="s">
        <v>78</v>
      </c>
      <c r="AY1123" s="157" t="s">
        <v>165</v>
      </c>
    </row>
    <row r="1124" spans="2:65" s="14" customFormat="1" ht="10.199999999999999">
      <c r="B1124" s="163"/>
      <c r="D1124" s="150" t="s">
        <v>177</v>
      </c>
      <c r="E1124" s="164" t="s">
        <v>31</v>
      </c>
      <c r="F1124" s="165" t="s">
        <v>180</v>
      </c>
      <c r="H1124" s="166">
        <v>6.2</v>
      </c>
      <c r="I1124" s="167"/>
      <c r="L1124" s="163"/>
      <c r="M1124" s="168"/>
      <c r="T1124" s="169"/>
      <c r="AT1124" s="164" t="s">
        <v>177</v>
      </c>
      <c r="AU1124" s="164" t="s">
        <v>87</v>
      </c>
      <c r="AV1124" s="14" t="s">
        <v>173</v>
      </c>
      <c r="AW1124" s="14" t="s">
        <v>38</v>
      </c>
      <c r="AX1124" s="14" t="s">
        <v>39</v>
      </c>
      <c r="AY1124" s="164" t="s">
        <v>165</v>
      </c>
    </row>
    <row r="1125" spans="2:65" s="1" customFormat="1" ht="33" customHeight="1">
      <c r="B1125" s="35"/>
      <c r="C1125" s="132" t="s">
        <v>1073</v>
      </c>
      <c r="D1125" s="132" t="s">
        <v>168</v>
      </c>
      <c r="E1125" s="133" t="s">
        <v>1074</v>
      </c>
      <c r="F1125" s="134" t="s">
        <v>1075</v>
      </c>
      <c r="G1125" s="135" t="s">
        <v>183</v>
      </c>
      <c r="H1125" s="136">
        <v>3.44</v>
      </c>
      <c r="I1125" s="137"/>
      <c r="J1125" s="138">
        <f>ROUND(I1125*H1125,2)</f>
        <v>0</v>
      </c>
      <c r="K1125" s="134" t="s">
        <v>172</v>
      </c>
      <c r="L1125" s="35"/>
      <c r="M1125" s="139" t="s">
        <v>31</v>
      </c>
      <c r="N1125" s="140" t="s">
        <v>49</v>
      </c>
      <c r="P1125" s="141">
        <f>O1125*H1125</f>
        <v>0</v>
      </c>
      <c r="Q1125" s="141">
        <v>0</v>
      </c>
      <c r="R1125" s="141">
        <f>Q1125*H1125</f>
        <v>0</v>
      </c>
      <c r="S1125" s="141">
        <v>5.0999999999999997E-2</v>
      </c>
      <c r="T1125" s="142">
        <f>S1125*H1125</f>
        <v>0.17543999999999998</v>
      </c>
      <c r="AR1125" s="143" t="s">
        <v>173</v>
      </c>
      <c r="AT1125" s="143" t="s">
        <v>168</v>
      </c>
      <c r="AU1125" s="143" t="s">
        <v>87</v>
      </c>
      <c r="AY1125" s="19" t="s">
        <v>165</v>
      </c>
      <c r="BE1125" s="144">
        <f>IF(N1125="základní",J1125,0)</f>
        <v>0</v>
      </c>
      <c r="BF1125" s="144">
        <f>IF(N1125="snížená",J1125,0)</f>
        <v>0</v>
      </c>
      <c r="BG1125" s="144">
        <f>IF(N1125="zákl. přenesená",J1125,0)</f>
        <v>0</v>
      </c>
      <c r="BH1125" s="144">
        <f>IF(N1125="sníž. přenesená",J1125,0)</f>
        <v>0</v>
      </c>
      <c r="BI1125" s="144">
        <f>IF(N1125="nulová",J1125,0)</f>
        <v>0</v>
      </c>
      <c r="BJ1125" s="19" t="s">
        <v>39</v>
      </c>
      <c r="BK1125" s="144">
        <f>ROUND(I1125*H1125,2)</f>
        <v>0</v>
      </c>
      <c r="BL1125" s="19" t="s">
        <v>173</v>
      </c>
      <c r="BM1125" s="143" t="s">
        <v>1076</v>
      </c>
    </row>
    <row r="1126" spans="2:65" s="1" customFormat="1" ht="10.199999999999999" hidden="1">
      <c r="B1126" s="35"/>
      <c r="D1126" s="145" t="s">
        <v>175</v>
      </c>
      <c r="F1126" s="146" t="s">
        <v>1077</v>
      </c>
      <c r="I1126" s="147"/>
      <c r="L1126" s="35"/>
      <c r="M1126" s="148"/>
      <c r="T1126" s="56"/>
      <c r="AT1126" s="19" t="s">
        <v>175</v>
      </c>
      <c r="AU1126" s="19" t="s">
        <v>87</v>
      </c>
    </row>
    <row r="1127" spans="2:65" s="12" customFormat="1" ht="10.199999999999999">
      <c r="B1127" s="149"/>
      <c r="D1127" s="150" t="s">
        <v>177</v>
      </c>
      <c r="E1127" s="151" t="s">
        <v>31</v>
      </c>
      <c r="F1127" s="152" t="s">
        <v>345</v>
      </c>
      <c r="H1127" s="151" t="s">
        <v>31</v>
      </c>
      <c r="I1127" s="153"/>
      <c r="L1127" s="149"/>
      <c r="M1127" s="154"/>
      <c r="T1127" s="155"/>
      <c r="AT1127" s="151" t="s">
        <v>177</v>
      </c>
      <c r="AU1127" s="151" t="s">
        <v>87</v>
      </c>
      <c r="AV1127" s="12" t="s">
        <v>39</v>
      </c>
      <c r="AW1127" s="12" t="s">
        <v>38</v>
      </c>
      <c r="AX1127" s="12" t="s">
        <v>78</v>
      </c>
      <c r="AY1127" s="151" t="s">
        <v>165</v>
      </c>
    </row>
    <row r="1128" spans="2:65" s="13" customFormat="1" ht="10.199999999999999">
      <c r="B1128" s="156"/>
      <c r="D1128" s="150" t="s">
        <v>177</v>
      </c>
      <c r="E1128" s="157" t="s">
        <v>31</v>
      </c>
      <c r="F1128" s="158" t="s">
        <v>1078</v>
      </c>
      <c r="H1128" s="159">
        <v>3.44</v>
      </c>
      <c r="I1128" s="160"/>
      <c r="L1128" s="156"/>
      <c r="M1128" s="161"/>
      <c r="T1128" s="162"/>
      <c r="AT1128" s="157" t="s">
        <v>177</v>
      </c>
      <c r="AU1128" s="157" t="s">
        <v>87</v>
      </c>
      <c r="AV1128" s="13" t="s">
        <v>87</v>
      </c>
      <c r="AW1128" s="13" t="s">
        <v>38</v>
      </c>
      <c r="AX1128" s="13" t="s">
        <v>78</v>
      </c>
      <c r="AY1128" s="157" t="s">
        <v>165</v>
      </c>
    </row>
    <row r="1129" spans="2:65" s="14" customFormat="1" ht="10.199999999999999">
      <c r="B1129" s="163"/>
      <c r="D1129" s="150" t="s">
        <v>177</v>
      </c>
      <c r="E1129" s="164" t="s">
        <v>31</v>
      </c>
      <c r="F1129" s="165" t="s">
        <v>180</v>
      </c>
      <c r="H1129" s="166">
        <v>3.44</v>
      </c>
      <c r="I1129" s="167"/>
      <c r="L1129" s="163"/>
      <c r="M1129" s="168"/>
      <c r="T1129" s="169"/>
      <c r="AT1129" s="164" t="s">
        <v>177</v>
      </c>
      <c r="AU1129" s="164" t="s">
        <v>87</v>
      </c>
      <c r="AV1129" s="14" t="s">
        <v>173</v>
      </c>
      <c r="AW1129" s="14" t="s">
        <v>38</v>
      </c>
      <c r="AX1129" s="14" t="s">
        <v>39</v>
      </c>
      <c r="AY1129" s="164" t="s">
        <v>165</v>
      </c>
    </row>
    <row r="1130" spans="2:65" s="1" customFormat="1" ht="33" customHeight="1">
      <c r="B1130" s="35"/>
      <c r="C1130" s="132" t="s">
        <v>1079</v>
      </c>
      <c r="D1130" s="132" t="s">
        <v>168</v>
      </c>
      <c r="E1130" s="133" t="s">
        <v>1080</v>
      </c>
      <c r="F1130" s="134" t="s">
        <v>1081</v>
      </c>
      <c r="G1130" s="135" t="s">
        <v>183</v>
      </c>
      <c r="H1130" s="136">
        <v>75.73</v>
      </c>
      <c r="I1130" s="137"/>
      <c r="J1130" s="138">
        <f>ROUND(I1130*H1130,2)</f>
        <v>0</v>
      </c>
      <c r="K1130" s="134" t="s">
        <v>172</v>
      </c>
      <c r="L1130" s="35"/>
      <c r="M1130" s="139" t="s">
        <v>31</v>
      </c>
      <c r="N1130" s="140" t="s">
        <v>49</v>
      </c>
      <c r="P1130" s="141">
        <f>O1130*H1130</f>
        <v>0</v>
      </c>
      <c r="Q1130" s="141">
        <v>0</v>
      </c>
      <c r="R1130" s="141">
        <f>Q1130*H1130</f>
        <v>0</v>
      </c>
      <c r="S1130" s="141">
        <v>4.2999999999999997E-2</v>
      </c>
      <c r="T1130" s="142">
        <f>S1130*H1130</f>
        <v>3.2563900000000001</v>
      </c>
      <c r="AR1130" s="143" t="s">
        <v>173</v>
      </c>
      <c r="AT1130" s="143" t="s">
        <v>168</v>
      </c>
      <c r="AU1130" s="143" t="s">
        <v>87</v>
      </c>
      <c r="AY1130" s="19" t="s">
        <v>165</v>
      </c>
      <c r="BE1130" s="144">
        <f>IF(N1130="základní",J1130,0)</f>
        <v>0</v>
      </c>
      <c r="BF1130" s="144">
        <f>IF(N1130="snížená",J1130,0)</f>
        <v>0</v>
      </c>
      <c r="BG1130" s="144">
        <f>IF(N1130="zákl. přenesená",J1130,0)</f>
        <v>0</v>
      </c>
      <c r="BH1130" s="144">
        <f>IF(N1130="sníž. přenesená",J1130,0)</f>
        <v>0</v>
      </c>
      <c r="BI1130" s="144">
        <f>IF(N1130="nulová",J1130,0)</f>
        <v>0</v>
      </c>
      <c r="BJ1130" s="19" t="s">
        <v>39</v>
      </c>
      <c r="BK1130" s="144">
        <f>ROUND(I1130*H1130,2)</f>
        <v>0</v>
      </c>
      <c r="BL1130" s="19" t="s">
        <v>173</v>
      </c>
      <c r="BM1130" s="143" t="s">
        <v>1082</v>
      </c>
    </row>
    <row r="1131" spans="2:65" s="1" customFormat="1" ht="10.199999999999999" hidden="1">
      <c r="B1131" s="35"/>
      <c r="D1131" s="145" t="s">
        <v>175</v>
      </c>
      <c r="F1131" s="146" t="s">
        <v>1083</v>
      </c>
      <c r="I1131" s="147"/>
      <c r="L1131" s="35"/>
      <c r="M1131" s="148"/>
      <c r="T1131" s="56"/>
      <c r="AT1131" s="19" t="s">
        <v>175</v>
      </c>
      <c r="AU1131" s="19" t="s">
        <v>87</v>
      </c>
    </row>
    <row r="1132" spans="2:65" s="12" customFormat="1" ht="10.199999999999999">
      <c r="B1132" s="149"/>
      <c r="D1132" s="150" t="s">
        <v>177</v>
      </c>
      <c r="E1132" s="151" t="s">
        <v>31</v>
      </c>
      <c r="F1132" s="152" t="s">
        <v>1084</v>
      </c>
      <c r="H1132" s="151" t="s">
        <v>31</v>
      </c>
      <c r="I1132" s="153"/>
      <c r="L1132" s="149"/>
      <c r="M1132" s="154"/>
      <c r="T1132" s="155"/>
      <c r="AT1132" s="151" t="s">
        <v>177</v>
      </c>
      <c r="AU1132" s="151" t="s">
        <v>87</v>
      </c>
      <c r="AV1132" s="12" t="s">
        <v>39</v>
      </c>
      <c r="AW1132" s="12" t="s">
        <v>38</v>
      </c>
      <c r="AX1132" s="12" t="s">
        <v>78</v>
      </c>
      <c r="AY1132" s="151" t="s">
        <v>165</v>
      </c>
    </row>
    <row r="1133" spans="2:65" s="13" customFormat="1" ht="10.199999999999999">
      <c r="B1133" s="156"/>
      <c r="D1133" s="150" t="s">
        <v>177</v>
      </c>
      <c r="E1133" s="157" t="s">
        <v>31</v>
      </c>
      <c r="F1133" s="158" t="s">
        <v>1085</v>
      </c>
      <c r="H1133" s="159">
        <v>43.05</v>
      </c>
      <c r="I1133" s="160"/>
      <c r="L1133" s="156"/>
      <c r="M1133" s="161"/>
      <c r="T1133" s="162"/>
      <c r="AT1133" s="157" t="s">
        <v>177</v>
      </c>
      <c r="AU1133" s="157" t="s">
        <v>87</v>
      </c>
      <c r="AV1133" s="13" t="s">
        <v>87</v>
      </c>
      <c r="AW1133" s="13" t="s">
        <v>38</v>
      </c>
      <c r="AX1133" s="13" t="s">
        <v>78</v>
      </c>
      <c r="AY1133" s="157" t="s">
        <v>165</v>
      </c>
    </row>
    <row r="1134" spans="2:65" s="12" customFormat="1" ht="10.199999999999999">
      <c r="B1134" s="149"/>
      <c r="D1134" s="150" t="s">
        <v>177</v>
      </c>
      <c r="E1134" s="151" t="s">
        <v>31</v>
      </c>
      <c r="F1134" s="152" t="s">
        <v>345</v>
      </c>
      <c r="H1134" s="151" t="s">
        <v>31</v>
      </c>
      <c r="I1134" s="153"/>
      <c r="L1134" s="149"/>
      <c r="M1134" s="154"/>
      <c r="T1134" s="155"/>
      <c r="AT1134" s="151" t="s">
        <v>177</v>
      </c>
      <c r="AU1134" s="151" t="s">
        <v>87</v>
      </c>
      <c r="AV1134" s="12" t="s">
        <v>39</v>
      </c>
      <c r="AW1134" s="12" t="s">
        <v>38</v>
      </c>
      <c r="AX1134" s="12" t="s">
        <v>78</v>
      </c>
      <c r="AY1134" s="151" t="s">
        <v>165</v>
      </c>
    </row>
    <row r="1135" spans="2:65" s="13" customFormat="1" ht="10.199999999999999">
      <c r="B1135" s="156"/>
      <c r="D1135" s="150" t="s">
        <v>177</v>
      </c>
      <c r="E1135" s="157" t="s">
        <v>31</v>
      </c>
      <c r="F1135" s="158" t="s">
        <v>1086</v>
      </c>
      <c r="H1135" s="159">
        <v>32.68</v>
      </c>
      <c r="I1135" s="160"/>
      <c r="L1135" s="156"/>
      <c r="M1135" s="161"/>
      <c r="T1135" s="162"/>
      <c r="AT1135" s="157" t="s">
        <v>177</v>
      </c>
      <c r="AU1135" s="157" t="s">
        <v>87</v>
      </c>
      <c r="AV1135" s="13" t="s">
        <v>87</v>
      </c>
      <c r="AW1135" s="13" t="s">
        <v>38</v>
      </c>
      <c r="AX1135" s="13" t="s">
        <v>78</v>
      </c>
      <c r="AY1135" s="157" t="s">
        <v>165</v>
      </c>
    </row>
    <row r="1136" spans="2:65" s="14" customFormat="1" ht="10.199999999999999">
      <c r="B1136" s="163"/>
      <c r="D1136" s="150" t="s">
        <v>177</v>
      </c>
      <c r="E1136" s="164" t="s">
        <v>31</v>
      </c>
      <c r="F1136" s="165" t="s">
        <v>180</v>
      </c>
      <c r="H1136" s="166">
        <v>75.73</v>
      </c>
      <c r="I1136" s="167"/>
      <c r="L1136" s="163"/>
      <c r="M1136" s="168"/>
      <c r="T1136" s="169"/>
      <c r="AT1136" s="164" t="s">
        <v>177</v>
      </c>
      <c r="AU1136" s="164" t="s">
        <v>87</v>
      </c>
      <c r="AV1136" s="14" t="s">
        <v>173</v>
      </c>
      <c r="AW1136" s="14" t="s">
        <v>38</v>
      </c>
      <c r="AX1136" s="14" t="s">
        <v>39</v>
      </c>
      <c r="AY1136" s="164" t="s">
        <v>165</v>
      </c>
    </row>
    <row r="1137" spans="2:65" s="1" customFormat="1" ht="33" customHeight="1">
      <c r="B1137" s="35"/>
      <c r="C1137" s="132" t="s">
        <v>1087</v>
      </c>
      <c r="D1137" s="132" t="s">
        <v>168</v>
      </c>
      <c r="E1137" s="133" t="s">
        <v>1088</v>
      </c>
      <c r="F1137" s="134" t="s">
        <v>1089</v>
      </c>
      <c r="G1137" s="135" t="s">
        <v>183</v>
      </c>
      <c r="H1137" s="136">
        <v>29.87</v>
      </c>
      <c r="I1137" s="137"/>
      <c r="J1137" s="138">
        <f>ROUND(I1137*H1137,2)</f>
        <v>0</v>
      </c>
      <c r="K1137" s="134" t="s">
        <v>172</v>
      </c>
      <c r="L1137" s="35"/>
      <c r="M1137" s="139" t="s">
        <v>31</v>
      </c>
      <c r="N1137" s="140" t="s">
        <v>49</v>
      </c>
      <c r="P1137" s="141">
        <f>O1137*H1137</f>
        <v>0</v>
      </c>
      <c r="Q1137" s="141">
        <v>0</v>
      </c>
      <c r="R1137" s="141">
        <f>Q1137*H1137</f>
        <v>0</v>
      </c>
      <c r="S1137" s="141">
        <v>6.2E-2</v>
      </c>
      <c r="T1137" s="142">
        <f>S1137*H1137</f>
        <v>1.8519400000000001</v>
      </c>
      <c r="AR1137" s="143" t="s">
        <v>173</v>
      </c>
      <c r="AT1137" s="143" t="s">
        <v>168</v>
      </c>
      <c r="AU1137" s="143" t="s">
        <v>87</v>
      </c>
      <c r="AY1137" s="19" t="s">
        <v>165</v>
      </c>
      <c r="BE1137" s="144">
        <f>IF(N1137="základní",J1137,0)</f>
        <v>0</v>
      </c>
      <c r="BF1137" s="144">
        <f>IF(N1137="snížená",J1137,0)</f>
        <v>0</v>
      </c>
      <c r="BG1137" s="144">
        <f>IF(N1137="zákl. přenesená",J1137,0)</f>
        <v>0</v>
      </c>
      <c r="BH1137" s="144">
        <f>IF(N1137="sníž. přenesená",J1137,0)</f>
        <v>0</v>
      </c>
      <c r="BI1137" s="144">
        <f>IF(N1137="nulová",J1137,0)</f>
        <v>0</v>
      </c>
      <c r="BJ1137" s="19" t="s">
        <v>39</v>
      </c>
      <c r="BK1137" s="144">
        <f>ROUND(I1137*H1137,2)</f>
        <v>0</v>
      </c>
      <c r="BL1137" s="19" t="s">
        <v>173</v>
      </c>
      <c r="BM1137" s="143" t="s">
        <v>1090</v>
      </c>
    </row>
    <row r="1138" spans="2:65" s="1" customFormat="1" ht="10.199999999999999" hidden="1">
      <c r="B1138" s="35"/>
      <c r="D1138" s="145" t="s">
        <v>175</v>
      </c>
      <c r="F1138" s="146" t="s">
        <v>1091</v>
      </c>
      <c r="I1138" s="147"/>
      <c r="L1138" s="35"/>
      <c r="M1138" s="148"/>
      <c r="T1138" s="56"/>
      <c r="AT1138" s="19" t="s">
        <v>175</v>
      </c>
      <c r="AU1138" s="19" t="s">
        <v>87</v>
      </c>
    </row>
    <row r="1139" spans="2:65" s="12" customFormat="1" ht="10.199999999999999">
      <c r="B1139" s="149"/>
      <c r="D1139" s="150" t="s">
        <v>177</v>
      </c>
      <c r="E1139" s="151" t="s">
        <v>31</v>
      </c>
      <c r="F1139" s="152" t="s">
        <v>1092</v>
      </c>
      <c r="H1139" s="151" t="s">
        <v>31</v>
      </c>
      <c r="I1139" s="153"/>
      <c r="L1139" s="149"/>
      <c r="M1139" s="154"/>
      <c r="T1139" s="155"/>
      <c r="AT1139" s="151" t="s">
        <v>177</v>
      </c>
      <c r="AU1139" s="151" t="s">
        <v>87</v>
      </c>
      <c r="AV1139" s="12" t="s">
        <v>39</v>
      </c>
      <c r="AW1139" s="12" t="s">
        <v>38</v>
      </c>
      <c r="AX1139" s="12" t="s">
        <v>78</v>
      </c>
      <c r="AY1139" s="151" t="s">
        <v>165</v>
      </c>
    </row>
    <row r="1140" spans="2:65" s="12" customFormat="1" ht="10.199999999999999">
      <c r="B1140" s="149"/>
      <c r="D1140" s="150" t="s">
        <v>177</v>
      </c>
      <c r="E1140" s="151" t="s">
        <v>31</v>
      </c>
      <c r="F1140" s="152" t="s">
        <v>1093</v>
      </c>
      <c r="H1140" s="151" t="s">
        <v>31</v>
      </c>
      <c r="I1140" s="153"/>
      <c r="L1140" s="149"/>
      <c r="M1140" s="154"/>
      <c r="T1140" s="155"/>
      <c r="AT1140" s="151" t="s">
        <v>177</v>
      </c>
      <c r="AU1140" s="151" t="s">
        <v>87</v>
      </c>
      <c r="AV1140" s="12" t="s">
        <v>39</v>
      </c>
      <c r="AW1140" s="12" t="s">
        <v>38</v>
      </c>
      <c r="AX1140" s="12" t="s">
        <v>78</v>
      </c>
      <c r="AY1140" s="151" t="s">
        <v>165</v>
      </c>
    </row>
    <row r="1141" spans="2:65" s="13" customFormat="1" ht="10.199999999999999">
      <c r="B1141" s="156"/>
      <c r="D1141" s="150" t="s">
        <v>177</v>
      </c>
      <c r="E1141" s="157" t="s">
        <v>31</v>
      </c>
      <c r="F1141" s="158" t="s">
        <v>1094</v>
      </c>
      <c r="H1141" s="159">
        <v>13.05</v>
      </c>
      <c r="I1141" s="160"/>
      <c r="L1141" s="156"/>
      <c r="M1141" s="161"/>
      <c r="T1141" s="162"/>
      <c r="AT1141" s="157" t="s">
        <v>177</v>
      </c>
      <c r="AU1141" s="157" t="s">
        <v>87</v>
      </c>
      <c r="AV1141" s="13" t="s">
        <v>87</v>
      </c>
      <c r="AW1141" s="13" t="s">
        <v>38</v>
      </c>
      <c r="AX1141" s="13" t="s">
        <v>78</v>
      </c>
      <c r="AY1141" s="157" t="s">
        <v>165</v>
      </c>
    </row>
    <row r="1142" spans="2:65" s="12" customFormat="1" ht="10.199999999999999">
      <c r="B1142" s="149"/>
      <c r="D1142" s="150" t="s">
        <v>177</v>
      </c>
      <c r="E1142" s="151" t="s">
        <v>31</v>
      </c>
      <c r="F1142" s="152" t="s">
        <v>269</v>
      </c>
      <c r="H1142" s="151" t="s">
        <v>31</v>
      </c>
      <c r="I1142" s="153"/>
      <c r="L1142" s="149"/>
      <c r="M1142" s="154"/>
      <c r="T1142" s="155"/>
      <c r="AT1142" s="151" t="s">
        <v>177</v>
      </c>
      <c r="AU1142" s="151" t="s">
        <v>87</v>
      </c>
      <c r="AV1142" s="12" t="s">
        <v>39</v>
      </c>
      <c r="AW1142" s="12" t="s">
        <v>38</v>
      </c>
      <c r="AX1142" s="12" t="s">
        <v>78</v>
      </c>
      <c r="AY1142" s="151" t="s">
        <v>165</v>
      </c>
    </row>
    <row r="1143" spans="2:65" s="13" customFormat="1" ht="10.199999999999999">
      <c r="B1143" s="156"/>
      <c r="D1143" s="150" t="s">
        <v>177</v>
      </c>
      <c r="E1143" s="157" t="s">
        <v>31</v>
      </c>
      <c r="F1143" s="158" t="s">
        <v>1095</v>
      </c>
      <c r="H1143" s="159">
        <v>16.82</v>
      </c>
      <c r="I1143" s="160"/>
      <c r="L1143" s="156"/>
      <c r="M1143" s="161"/>
      <c r="T1143" s="162"/>
      <c r="AT1143" s="157" t="s">
        <v>177</v>
      </c>
      <c r="AU1143" s="157" t="s">
        <v>87</v>
      </c>
      <c r="AV1143" s="13" t="s">
        <v>87</v>
      </c>
      <c r="AW1143" s="13" t="s">
        <v>38</v>
      </c>
      <c r="AX1143" s="13" t="s">
        <v>78</v>
      </c>
      <c r="AY1143" s="157" t="s">
        <v>165</v>
      </c>
    </row>
    <row r="1144" spans="2:65" s="14" customFormat="1" ht="10.199999999999999">
      <c r="B1144" s="163"/>
      <c r="D1144" s="150" t="s">
        <v>177</v>
      </c>
      <c r="E1144" s="164" t="s">
        <v>31</v>
      </c>
      <c r="F1144" s="165" t="s">
        <v>180</v>
      </c>
      <c r="H1144" s="166">
        <v>29.87</v>
      </c>
      <c r="I1144" s="167"/>
      <c r="L1144" s="163"/>
      <c r="M1144" s="168"/>
      <c r="T1144" s="169"/>
      <c r="AT1144" s="164" t="s">
        <v>177</v>
      </c>
      <c r="AU1144" s="164" t="s">
        <v>87</v>
      </c>
      <c r="AV1144" s="14" t="s">
        <v>173</v>
      </c>
      <c r="AW1144" s="14" t="s">
        <v>38</v>
      </c>
      <c r="AX1144" s="14" t="s">
        <v>39</v>
      </c>
      <c r="AY1144" s="164" t="s">
        <v>165</v>
      </c>
    </row>
    <row r="1145" spans="2:65" s="1" customFormat="1" ht="55.5" customHeight="1">
      <c r="B1145" s="35"/>
      <c r="C1145" s="132" t="s">
        <v>1096</v>
      </c>
      <c r="D1145" s="132" t="s">
        <v>168</v>
      </c>
      <c r="E1145" s="133" t="s">
        <v>1097</v>
      </c>
      <c r="F1145" s="134" t="s">
        <v>1098</v>
      </c>
      <c r="G1145" s="135" t="s">
        <v>1060</v>
      </c>
      <c r="H1145" s="136">
        <v>0.19400000000000001</v>
      </c>
      <c r="I1145" s="137"/>
      <c r="J1145" s="138">
        <f>ROUND(I1145*H1145,2)</f>
        <v>0</v>
      </c>
      <c r="K1145" s="134" t="s">
        <v>172</v>
      </c>
      <c r="L1145" s="35"/>
      <c r="M1145" s="139" t="s">
        <v>31</v>
      </c>
      <c r="N1145" s="140" t="s">
        <v>49</v>
      </c>
      <c r="P1145" s="141">
        <f>O1145*H1145</f>
        <v>0</v>
      </c>
      <c r="Q1145" s="141">
        <v>0</v>
      </c>
      <c r="R1145" s="141">
        <f>Q1145*H1145</f>
        <v>0</v>
      </c>
      <c r="S1145" s="141">
        <v>1.8</v>
      </c>
      <c r="T1145" s="142">
        <f>S1145*H1145</f>
        <v>0.34920000000000001</v>
      </c>
      <c r="AR1145" s="143" t="s">
        <v>173</v>
      </c>
      <c r="AT1145" s="143" t="s">
        <v>168</v>
      </c>
      <c r="AU1145" s="143" t="s">
        <v>87</v>
      </c>
      <c r="AY1145" s="19" t="s">
        <v>165</v>
      </c>
      <c r="BE1145" s="144">
        <f>IF(N1145="základní",J1145,0)</f>
        <v>0</v>
      </c>
      <c r="BF1145" s="144">
        <f>IF(N1145="snížená",J1145,0)</f>
        <v>0</v>
      </c>
      <c r="BG1145" s="144">
        <f>IF(N1145="zákl. přenesená",J1145,0)</f>
        <v>0</v>
      </c>
      <c r="BH1145" s="144">
        <f>IF(N1145="sníž. přenesená",J1145,0)</f>
        <v>0</v>
      </c>
      <c r="BI1145" s="144">
        <f>IF(N1145="nulová",J1145,0)</f>
        <v>0</v>
      </c>
      <c r="BJ1145" s="19" t="s">
        <v>39</v>
      </c>
      <c r="BK1145" s="144">
        <f>ROUND(I1145*H1145,2)</f>
        <v>0</v>
      </c>
      <c r="BL1145" s="19" t="s">
        <v>173</v>
      </c>
      <c r="BM1145" s="143" t="s">
        <v>1099</v>
      </c>
    </row>
    <row r="1146" spans="2:65" s="1" customFormat="1" ht="10.199999999999999" hidden="1">
      <c r="B1146" s="35"/>
      <c r="D1146" s="145" t="s">
        <v>175</v>
      </c>
      <c r="F1146" s="146" t="s">
        <v>1100</v>
      </c>
      <c r="I1146" s="147"/>
      <c r="L1146" s="35"/>
      <c r="M1146" s="148"/>
      <c r="T1146" s="56"/>
      <c r="AT1146" s="19" t="s">
        <v>175</v>
      </c>
      <c r="AU1146" s="19" t="s">
        <v>87</v>
      </c>
    </row>
    <row r="1147" spans="2:65" s="12" customFormat="1" ht="10.199999999999999">
      <c r="B1147" s="149"/>
      <c r="D1147" s="150" t="s">
        <v>177</v>
      </c>
      <c r="E1147" s="151" t="s">
        <v>31</v>
      </c>
      <c r="F1147" s="152" t="s">
        <v>1101</v>
      </c>
      <c r="H1147" s="151" t="s">
        <v>31</v>
      </c>
      <c r="I1147" s="153"/>
      <c r="L1147" s="149"/>
      <c r="M1147" s="154"/>
      <c r="T1147" s="155"/>
      <c r="AT1147" s="151" t="s">
        <v>177</v>
      </c>
      <c r="AU1147" s="151" t="s">
        <v>87</v>
      </c>
      <c r="AV1147" s="12" t="s">
        <v>39</v>
      </c>
      <c r="AW1147" s="12" t="s">
        <v>38</v>
      </c>
      <c r="AX1147" s="12" t="s">
        <v>78</v>
      </c>
      <c r="AY1147" s="151" t="s">
        <v>165</v>
      </c>
    </row>
    <row r="1148" spans="2:65" s="13" customFormat="1" ht="10.199999999999999">
      <c r="B1148" s="156"/>
      <c r="D1148" s="150" t="s">
        <v>177</v>
      </c>
      <c r="E1148" s="157" t="s">
        <v>31</v>
      </c>
      <c r="F1148" s="158" t="s">
        <v>1102</v>
      </c>
      <c r="H1148" s="159">
        <v>0.19400000000000001</v>
      </c>
      <c r="I1148" s="160"/>
      <c r="L1148" s="156"/>
      <c r="M1148" s="161"/>
      <c r="T1148" s="162"/>
      <c r="AT1148" s="157" t="s">
        <v>177</v>
      </c>
      <c r="AU1148" s="157" t="s">
        <v>87</v>
      </c>
      <c r="AV1148" s="13" t="s">
        <v>87</v>
      </c>
      <c r="AW1148" s="13" t="s">
        <v>38</v>
      </c>
      <c r="AX1148" s="13" t="s">
        <v>78</v>
      </c>
      <c r="AY1148" s="157" t="s">
        <v>165</v>
      </c>
    </row>
    <row r="1149" spans="2:65" s="14" customFormat="1" ht="10.199999999999999">
      <c r="B1149" s="163"/>
      <c r="D1149" s="150" t="s">
        <v>177</v>
      </c>
      <c r="E1149" s="164" t="s">
        <v>31</v>
      </c>
      <c r="F1149" s="165" t="s">
        <v>180</v>
      </c>
      <c r="H1149" s="166">
        <v>0.19400000000000001</v>
      </c>
      <c r="I1149" s="167"/>
      <c r="L1149" s="163"/>
      <c r="M1149" s="168"/>
      <c r="T1149" s="169"/>
      <c r="AT1149" s="164" t="s">
        <v>177</v>
      </c>
      <c r="AU1149" s="164" t="s">
        <v>87</v>
      </c>
      <c r="AV1149" s="14" t="s">
        <v>173</v>
      </c>
      <c r="AW1149" s="14" t="s">
        <v>38</v>
      </c>
      <c r="AX1149" s="14" t="s">
        <v>39</v>
      </c>
      <c r="AY1149" s="164" t="s">
        <v>165</v>
      </c>
    </row>
    <row r="1150" spans="2:65" s="1" customFormat="1" ht="37.799999999999997" customHeight="1">
      <c r="B1150" s="35"/>
      <c r="C1150" s="132" t="s">
        <v>1103</v>
      </c>
      <c r="D1150" s="132" t="s">
        <v>168</v>
      </c>
      <c r="E1150" s="133" t="s">
        <v>1104</v>
      </c>
      <c r="F1150" s="134" t="s">
        <v>1105</v>
      </c>
      <c r="G1150" s="135" t="s">
        <v>171</v>
      </c>
      <c r="H1150" s="136">
        <v>2</v>
      </c>
      <c r="I1150" s="137"/>
      <c r="J1150" s="138">
        <f>ROUND(I1150*H1150,2)</f>
        <v>0</v>
      </c>
      <c r="K1150" s="134" t="s">
        <v>172</v>
      </c>
      <c r="L1150" s="35"/>
      <c r="M1150" s="139" t="s">
        <v>31</v>
      </c>
      <c r="N1150" s="140" t="s">
        <v>49</v>
      </c>
      <c r="P1150" s="141">
        <f>O1150*H1150</f>
        <v>0</v>
      </c>
      <c r="Q1150" s="141">
        <v>0</v>
      </c>
      <c r="R1150" s="141">
        <f>Q1150*H1150</f>
        <v>0</v>
      </c>
      <c r="S1150" s="141">
        <v>1.4999999999999999E-2</v>
      </c>
      <c r="T1150" s="142">
        <f>S1150*H1150</f>
        <v>0.03</v>
      </c>
      <c r="AR1150" s="143" t="s">
        <v>173</v>
      </c>
      <c r="AT1150" s="143" t="s">
        <v>168</v>
      </c>
      <c r="AU1150" s="143" t="s">
        <v>87</v>
      </c>
      <c r="AY1150" s="19" t="s">
        <v>165</v>
      </c>
      <c r="BE1150" s="144">
        <f>IF(N1150="základní",J1150,0)</f>
        <v>0</v>
      </c>
      <c r="BF1150" s="144">
        <f>IF(N1150="snížená",J1150,0)</f>
        <v>0</v>
      </c>
      <c r="BG1150" s="144">
        <f>IF(N1150="zákl. přenesená",J1150,0)</f>
        <v>0</v>
      </c>
      <c r="BH1150" s="144">
        <f>IF(N1150="sníž. přenesená",J1150,0)</f>
        <v>0</v>
      </c>
      <c r="BI1150" s="144">
        <f>IF(N1150="nulová",J1150,0)</f>
        <v>0</v>
      </c>
      <c r="BJ1150" s="19" t="s">
        <v>39</v>
      </c>
      <c r="BK1150" s="144">
        <f>ROUND(I1150*H1150,2)</f>
        <v>0</v>
      </c>
      <c r="BL1150" s="19" t="s">
        <v>173</v>
      </c>
      <c r="BM1150" s="143" t="s">
        <v>1106</v>
      </c>
    </row>
    <row r="1151" spans="2:65" s="1" customFormat="1" ht="10.199999999999999" hidden="1">
      <c r="B1151" s="35"/>
      <c r="D1151" s="145" t="s">
        <v>175</v>
      </c>
      <c r="F1151" s="146" t="s">
        <v>1107</v>
      </c>
      <c r="I1151" s="147"/>
      <c r="L1151" s="35"/>
      <c r="M1151" s="148"/>
      <c r="T1151" s="56"/>
      <c r="AT1151" s="19" t="s">
        <v>175</v>
      </c>
      <c r="AU1151" s="19" t="s">
        <v>87</v>
      </c>
    </row>
    <row r="1152" spans="2:65" s="12" customFormat="1" ht="20.399999999999999">
      <c r="B1152" s="149"/>
      <c r="D1152" s="150" t="s">
        <v>177</v>
      </c>
      <c r="E1152" s="151" t="s">
        <v>31</v>
      </c>
      <c r="F1152" s="152" t="s">
        <v>1108</v>
      </c>
      <c r="H1152" s="151" t="s">
        <v>31</v>
      </c>
      <c r="I1152" s="153"/>
      <c r="L1152" s="149"/>
      <c r="M1152" s="154"/>
      <c r="T1152" s="155"/>
      <c r="AT1152" s="151" t="s">
        <v>177</v>
      </c>
      <c r="AU1152" s="151" t="s">
        <v>87</v>
      </c>
      <c r="AV1152" s="12" t="s">
        <v>39</v>
      </c>
      <c r="AW1152" s="12" t="s">
        <v>38</v>
      </c>
      <c r="AX1152" s="12" t="s">
        <v>78</v>
      </c>
      <c r="AY1152" s="151" t="s">
        <v>165</v>
      </c>
    </row>
    <row r="1153" spans="2:65" s="13" customFormat="1" ht="10.199999999999999">
      <c r="B1153" s="156"/>
      <c r="D1153" s="150" t="s">
        <v>177</v>
      </c>
      <c r="E1153" s="157" t="s">
        <v>31</v>
      </c>
      <c r="F1153" s="158" t="s">
        <v>87</v>
      </c>
      <c r="H1153" s="159">
        <v>2</v>
      </c>
      <c r="I1153" s="160"/>
      <c r="L1153" s="156"/>
      <c r="M1153" s="161"/>
      <c r="T1153" s="162"/>
      <c r="AT1153" s="157" t="s">
        <v>177</v>
      </c>
      <c r="AU1153" s="157" t="s">
        <v>87</v>
      </c>
      <c r="AV1153" s="13" t="s">
        <v>87</v>
      </c>
      <c r="AW1153" s="13" t="s">
        <v>38</v>
      </c>
      <c r="AX1153" s="13" t="s">
        <v>78</v>
      </c>
      <c r="AY1153" s="157" t="s">
        <v>165</v>
      </c>
    </row>
    <row r="1154" spans="2:65" s="12" customFormat="1" ht="20.399999999999999">
      <c r="B1154" s="149"/>
      <c r="D1154" s="150" t="s">
        <v>177</v>
      </c>
      <c r="E1154" s="151" t="s">
        <v>31</v>
      </c>
      <c r="F1154" s="152" t="s">
        <v>179</v>
      </c>
      <c r="H1154" s="151" t="s">
        <v>31</v>
      </c>
      <c r="I1154" s="153"/>
      <c r="L1154" s="149"/>
      <c r="M1154" s="154"/>
      <c r="T1154" s="155"/>
      <c r="AT1154" s="151" t="s">
        <v>177</v>
      </c>
      <c r="AU1154" s="151" t="s">
        <v>87</v>
      </c>
      <c r="AV1154" s="12" t="s">
        <v>39</v>
      </c>
      <c r="AW1154" s="12" t="s">
        <v>38</v>
      </c>
      <c r="AX1154" s="12" t="s">
        <v>78</v>
      </c>
      <c r="AY1154" s="151" t="s">
        <v>165</v>
      </c>
    </row>
    <row r="1155" spans="2:65" s="14" customFormat="1" ht="10.199999999999999">
      <c r="B1155" s="163"/>
      <c r="D1155" s="150" t="s">
        <v>177</v>
      </c>
      <c r="E1155" s="164" t="s">
        <v>31</v>
      </c>
      <c r="F1155" s="165" t="s">
        <v>180</v>
      </c>
      <c r="H1155" s="166">
        <v>2</v>
      </c>
      <c r="I1155" s="167"/>
      <c r="L1155" s="163"/>
      <c r="M1155" s="168"/>
      <c r="T1155" s="169"/>
      <c r="AT1155" s="164" t="s">
        <v>177</v>
      </c>
      <c r="AU1155" s="164" t="s">
        <v>87</v>
      </c>
      <c r="AV1155" s="14" t="s">
        <v>173</v>
      </c>
      <c r="AW1155" s="14" t="s">
        <v>38</v>
      </c>
      <c r="AX1155" s="14" t="s">
        <v>39</v>
      </c>
      <c r="AY1155" s="164" t="s">
        <v>165</v>
      </c>
    </row>
    <row r="1156" spans="2:65" s="1" customFormat="1" ht="49.05" customHeight="1">
      <c r="B1156" s="35"/>
      <c r="C1156" s="132" t="s">
        <v>1109</v>
      </c>
      <c r="D1156" s="132" t="s">
        <v>168</v>
      </c>
      <c r="E1156" s="133" t="s">
        <v>1110</v>
      </c>
      <c r="F1156" s="134" t="s">
        <v>1111</v>
      </c>
      <c r="G1156" s="135" t="s">
        <v>103</v>
      </c>
      <c r="H1156" s="136">
        <v>0.8</v>
      </c>
      <c r="I1156" s="137"/>
      <c r="J1156" s="138">
        <f>ROUND(I1156*H1156,2)</f>
        <v>0</v>
      </c>
      <c r="K1156" s="134" t="s">
        <v>172</v>
      </c>
      <c r="L1156" s="35"/>
      <c r="M1156" s="139" t="s">
        <v>31</v>
      </c>
      <c r="N1156" s="140" t="s">
        <v>49</v>
      </c>
      <c r="P1156" s="141">
        <f>O1156*H1156</f>
        <v>0</v>
      </c>
      <c r="Q1156" s="141">
        <v>0</v>
      </c>
      <c r="R1156" s="141">
        <f>Q1156*H1156</f>
        <v>0</v>
      </c>
      <c r="S1156" s="141">
        <v>4.2000000000000003E-2</v>
      </c>
      <c r="T1156" s="142">
        <f>S1156*H1156</f>
        <v>3.3600000000000005E-2</v>
      </c>
      <c r="AR1156" s="143" t="s">
        <v>173</v>
      </c>
      <c r="AT1156" s="143" t="s">
        <v>168</v>
      </c>
      <c r="AU1156" s="143" t="s">
        <v>87</v>
      </c>
      <c r="AY1156" s="19" t="s">
        <v>165</v>
      </c>
      <c r="BE1156" s="144">
        <f>IF(N1156="základní",J1156,0)</f>
        <v>0</v>
      </c>
      <c r="BF1156" s="144">
        <f>IF(N1156="snížená",J1156,0)</f>
        <v>0</v>
      </c>
      <c r="BG1156" s="144">
        <f>IF(N1156="zákl. přenesená",J1156,0)</f>
        <v>0</v>
      </c>
      <c r="BH1156" s="144">
        <f>IF(N1156="sníž. přenesená",J1156,0)</f>
        <v>0</v>
      </c>
      <c r="BI1156" s="144">
        <f>IF(N1156="nulová",J1156,0)</f>
        <v>0</v>
      </c>
      <c r="BJ1156" s="19" t="s">
        <v>39</v>
      </c>
      <c r="BK1156" s="144">
        <f>ROUND(I1156*H1156,2)</f>
        <v>0</v>
      </c>
      <c r="BL1156" s="19" t="s">
        <v>173</v>
      </c>
      <c r="BM1156" s="143" t="s">
        <v>1112</v>
      </c>
    </row>
    <row r="1157" spans="2:65" s="1" customFormat="1" ht="10.199999999999999" hidden="1">
      <c r="B1157" s="35"/>
      <c r="D1157" s="145" t="s">
        <v>175</v>
      </c>
      <c r="F1157" s="146" t="s">
        <v>1113</v>
      </c>
      <c r="I1157" s="147"/>
      <c r="L1157" s="35"/>
      <c r="M1157" s="148"/>
      <c r="T1157" s="56"/>
      <c r="AT1157" s="19" t="s">
        <v>175</v>
      </c>
      <c r="AU1157" s="19" t="s">
        <v>87</v>
      </c>
    </row>
    <row r="1158" spans="2:65" s="12" customFormat="1" ht="20.399999999999999">
      <c r="B1158" s="149"/>
      <c r="D1158" s="150" t="s">
        <v>177</v>
      </c>
      <c r="E1158" s="151" t="s">
        <v>31</v>
      </c>
      <c r="F1158" s="152" t="s">
        <v>1114</v>
      </c>
      <c r="H1158" s="151" t="s">
        <v>31</v>
      </c>
      <c r="I1158" s="153"/>
      <c r="L1158" s="149"/>
      <c r="M1158" s="154"/>
      <c r="T1158" s="155"/>
      <c r="AT1158" s="151" t="s">
        <v>177</v>
      </c>
      <c r="AU1158" s="151" t="s">
        <v>87</v>
      </c>
      <c r="AV1158" s="12" t="s">
        <v>39</v>
      </c>
      <c r="AW1158" s="12" t="s">
        <v>38</v>
      </c>
      <c r="AX1158" s="12" t="s">
        <v>78</v>
      </c>
      <c r="AY1158" s="151" t="s">
        <v>165</v>
      </c>
    </row>
    <row r="1159" spans="2:65" s="13" customFormat="1" ht="10.199999999999999">
      <c r="B1159" s="156"/>
      <c r="D1159" s="150" t="s">
        <v>177</v>
      </c>
      <c r="E1159" s="157" t="s">
        <v>31</v>
      </c>
      <c r="F1159" s="158" t="s">
        <v>1115</v>
      </c>
      <c r="H1159" s="159">
        <v>0.8</v>
      </c>
      <c r="I1159" s="160"/>
      <c r="L1159" s="156"/>
      <c r="M1159" s="161"/>
      <c r="T1159" s="162"/>
      <c r="AT1159" s="157" t="s">
        <v>177</v>
      </c>
      <c r="AU1159" s="157" t="s">
        <v>87</v>
      </c>
      <c r="AV1159" s="13" t="s">
        <v>87</v>
      </c>
      <c r="AW1159" s="13" t="s">
        <v>38</v>
      </c>
      <c r="AX1159" s="13" t="s">
        <v>78</v>
      </c>
      <c r="AY1159" s="157" t="s">
        <v>165</v>
      </c>
    </row>
    <row r="1160" spans="2:65" s="12" customFormat="1" ht="20.399999999999999">
      <c r="B1160" s="149"/>
      <c r="D1160" s="150" t="s">
        <v>177</v>
      </c>
      <c r="E1160" s="151" t="s">
        <v>31</v>
      </c>
      <c r="F1160" s="152" t="s">
        <v>179</v>
      </c>
      <c r="H1160" s="151" t="s">
        <v>31</v>
      </c>
      <c r="I1160" s="153"/>
      <c r="L1160" s="149"/>
      <c r="M1160" s="154"/>
      <c r="T1160" s="155"/>
      <c r="AT1160" s="151" t="s">
        <v>177</v>
      </c>
      <c r="AU1160" s="151" t="s">
        <v>87</v>
      </c>
      <c r="AV1160" s="12" t="s">
        <v>39</v>
      </c>
      <c r="AW1160" s="12" t="s">
        <v>38</v>
      </c>
      <c r="AX1160" s="12" t="s">
        <v>78</v>
      </c>
      <c r="AY1160" s="151" t="s">
        <v>165</v>
      </c>
    </row>
    <row r="1161" spans="2:65" s="14" customFormat="1" ht="10.199999999999999">
      <c r="B1161" s="163"/>
      <c r="D1161" s="150" t="s">
        <v>177</v>
      </c>
      <c r="E1161" s="164" t="s">
        <v>31</v>
      </c>
      <c r="F1161" s="165" t="s">
        <v>180</v>
      </c>
      <c r="H1161" s="166">
        <v>0.8</v>
      </c>
      <c r="I1161" s="167"/>
      <c r="L1161" s="163"/>
      <c r="M1161" s="168"/>
      <c r="T1161" s="169"/>
      <c r="AT1161" s="164" t="s">
        <v>177</v>
      </c>
      <c r="AU1161" s="164" t="s">
        <v>87</v>
      </c>
      <c r="AV1161" s="14" t="s">
        <v>173</v>
      </c>
      <c r="AW1161" s="14" t="s">
        <v>38</v>
      </c>
      <c r="AX1161" s="14" t="s">
        <v>39</v>
      </c>
      <c r="AY1161" s="164" t="s">
        <v>165</v>
      </c>
    </row>
    <row r="1162" spans="2:65" s="1" customFormat="1" ht="44.25" customHeight="1">
      <c r="B1162" s="35"/>
      <c r="C1162" s="132" t="s">
        <v>1116</v>
      </c>
      <c r="D1162" s="132" t="s">
        <v>168</v>
      </c>
      <c r="E1162" s="133" t="s">
        <v>1117</v>
      </c>
      <c r="F1162" s="134" t="s">
        <v>1118</v>
      </c>
      <c r="G1162" s="135" t="s">
        <v>171</v>
      </c>
      <c r="H1162" s="136">
        <v>225</v>
      </c>
      <c r="I1162" s="137"/>
      <c r="J1162" s="138">
        <f>ROUND(I1162*H1162,2)</f>
        <v>0</v>
      </c>
      <c r="K1162" s="134" t="s">
        <v>172</v>
      </c>
      <c r="L1162" s="35"/>
      <c r="M1162" s="139" t="s">
        <v>31</v>
      </c>
      <c r="N1162" s="140" t="s">
        <v>49</v>
      </c>
      <c r="P1162" s="141">
        <f>O1162*H1162</f>
        <v>0</v>
      </c>
      <c r="Q1162" s="141">
        <v>0</v>
      </c>
      <c r="R1162" s="141">
        <f>Q1162*H1162</f>
        <v>0</v>
      </c>
      <c r="S1162" s="141">
        <v>1E-3</v>
      </c>
      <c r="T1162" s="142">
        <f>S1162*H1162</f>
        <v>0.22500000000000001</v>
      </c>
      <c r="AR1162" s="143" t="s">
        <v>173</v>
      </c>
      <c r="AT1162" s="143" t="s">
        <v>168</v>
      </c>
      <c r="AU1162" s="143" t="s">
        <v>87</v>
      </c>
      <c r="AY1162" s="19" t="s">
        <v>165</v>
      </c>
      <c r="BE1162" s="144">
        <f>IF(N1162="základní",J1162,0)</f>
        <v>0</v>
      </c>
      <c r="BF1162" s="144">
        <f>IF(N1162="snížená",J1162,0)</f>
        <v>0</v>
      </c>
      <c r="BG1162" s="144">
        <f>IF(N1162="zákl. přenesená",J1162,0)</f>
        <v>0</v>
      </c>
      <c r="BH1162" s="144">
        <f>IF(N1162="sníž. přenesená",J1162,0)</f>
        <v>0</v>
      </c>
      <c r="BI1162" s="144">
        <f>IF(N1162="nulová",J1162,0)</f>
        <v>0</v>
      </c>
      <c r="BJ1162" s="19" t="s">
        <v>39</v>
      </c>
      <c r="BK1162" s="144">
        <f>ROUND(I1162*H1162,2)</f>
        <v>0</v>
      </c>
      <c r="BL1162" s="19" t="s">
        <v>173</v>
      </c>
      <c r="BM1162" s="143" t="s">
        <v>1119</v>
      </c>
    </row>
    <row r="1163" spans="2:65" s="1" customFormat="1" ht="10.199999999999999" hidden="1">
      <c r="B1163" s="35"/>
      <c r="D1163" s="145" t="s">
        <v>175</v>
      </c>
      <c r="F1163" s="146" t="s">
        <v>1120</v>
      </c>
      <c r="I1163" s="147"/>
      <c r="L1163" s="35"/>
      <c r="M1163" s="148"/>
      <c r="T1163" s="56"/>
      <c r="AT1163" s="19" t="s">
        <v>175</v>
      </c>
      <c r="AU1163" s="19" t="s">
        <v>87</v>
      </c>
    </row>
    <row r="1164" spans="2:65" s="12" customFormat="1" ht="20.399999999999999">
      <c r="B1164" s="149"/>
      <c r="D1164" s="150" t="s">
        <v>177</v>
      </c>
      <c r="E1164" s="151" t="s">
        <v>31</v>
      </c>
      <c r="F1164" s="152" t="s">
        <v>1121</v>
      </c>
      <c r="H1164" s="151" t="s">
        <v>31</v>
      </c>
      <c r="I1164" s="153"/>
      <c r="L1164" s="149"/>
      <c r="M1164" s="154"/>
      <c r="T1164" s="155"/>
      <c r="AT1164" s="151" t="s">
        <v>177</v>
      </c>
      <c r="AU1164" s="151" t="s">
        <v>87</v>
      </c>
      <c r="AV1164" s="12" t="s">
        <v>39</v>
      </c>
      <c r="AW1164" s="12" t="s">
        <v>38</v>
      </c>
      <c r="AX1164" s="12" t="s">
        <v>78</v>
      </c>
      <c r="AY1164" s="151" t="s">
        <v>165</v>
      </c>
    </row>
    <row r="1165" spans="2:65" s="12" customFormat="1" ht="10.199999999999999">
      <c r="B1165" s="149"/>
      <c r="D1165" s="150" t="s">
        <v>177</v>
      </c>
      <c r="E1165" s="151" t="s">
        <v>31</v>
      </c>
      <c r="F1165" s="152" t="s">
        <v>1122</v>
      </c>
      <c r="H1165" s="151" t="s">
        <v>31</v>
      </c>
      <c r="I1165" s="153"/>
      <c r="L1165" s="149"/>
      <c r="M1165" s="154"/>
      <c r="T1165" s="155"/>
      <c r="AT1165" s="151" t="s">
        <v>177</v>
      </c>
      <c r="AU1165" s="151" t="s">
        <v>87</v>
      </c>
      <c r="AV1165" s="12" t="s">
        <v>39</v>
      </c>
      <c r="AW1165" s="12" t="s">
        <v>38</v>
      </c>
      <c r="AX1165" s="12" t="s">
        <v>78</v>
      </c>
      <c r="AY1165" s="151" t="s">
        <v>165</v>
      </c>
    </row>
    <row r="1166" spans="2:65" s="13" customFormat="1" ht="10.199999999999999">
      <c r="B1166" s="156"/>
      <c r="D1166" s="150" t="s">
        <v>177</v>
      </c>
      <c r="E1166" s="157" t="s">
        <v>31</v>
      </c>
      <c r="F1166" s="158" t="s">
        <v>1123</v>
      </c>
      <c r="H1166" s="159">
        <v>94</v>
      </c>
      <c r="I1166" s="160"/>
      <c r="L1166" s="156"/>
      <c r="M1166" s="161"/>
      <c r="T1166" s="162"/>
      <c r="AT1166" s="157" t="s">
        <v>177</v>
      </c>
      <c r="AU1166" s="157" t="s">
        <v>87</v>
      </c>
      <c r="AV1166" s="13" t="s">
        <v>87</v>
      </c>
      <c r="AW1166" s="13" t="s">
        <v>38</v>
      </c>
      <c r="AX1166" s="13" t="s">
        <v>78</v>
      </c>
      <c r="AY1166" s="157" t="s">
        <v>165</v>
      </c>
    </row>
    <row r="1167" spans="2:65" s="12" customFormat="1" ht="10.199999999999999">
      <c r="B1167" s="149"/>
      <c r="D1167" s="150" t="s">
        <v>177</v>
      </c>
      <c r="E1167" s="151" t="s">
        <v>31</v>
      </c>
      <c r="F1167" s="152" t="s">
        <v>1124</v>
      </c>
      <c r="H1167" s="151" t="s">
        <v>31</v>
      </c>
      <c r="I1167" s="153"/>
      <c r="L1167" s="149"/>
      <c r="M1167" s="154"/>
      <c r="T1167" s="155"/>
      <c r="AT1167" s="151" t="s">
        <v>177</v>
      </c>
      <c r="AU1167" s="151" t="s">
        <v>87</v>
      </c>
      <c r="AV1167" s="12" t="s">
        <v>39</v>
      </c>
      <c r="AW1167" s="12" t="s">
        <v>38</v>
      </c>
      <c r="AX1167" s="12" t="s">
        <v>78</v>
      </c>
      <c r="AY1167" s="151" t="s">
        <v>165</v>
      </c>
    </row>
    <row r="1168" spans="2:65" s="13" customFormat="1" ht="10.199999999999999">
      <c r="B1168" s="156"/>
      <c r="D1168" s="150" t="s">
        <v>177</v>
      </c>
      <c r="E1168" s="157" t="s">
        <v>31</v>
      </c>
      <c r="F1168" s="158" t="s">
        <v>1125</v>
      </c>
      <c r="H1168" s="159">
        <v>131</v>
      </c>
      <c r="I1168" s="160"/>
      <c r="L1168" s="156"/>
      <c r="M1168" s="161"/>
      <c r="T1168" s="162"/>
      <c r="AT1168" s="157" t="s">
        <v>177</v>
      </c>
      <c r="AU1168" s="157" t="s">
        <v>87</v>
      </c>
      <c r="AV1168" s="13" t="s">
        <v>87</v>
      </c>
      <c r="AW1168" s="13" t="s">
        <v>38</v>
      </c>
      <c r="AX1168" s="13" t="s">
        <v>78</v>
      </c>
      <c r="AY1168" s="157" t="s">
        <v>165</v>
      </c>
    </row>
    <row r="1169" spans="2:65" s="14" customFormat="1" ht="10.199999999999999">
      <c r="B1169" s="163"/>
      <c r="D1169" s="150" t="s">
        <v>177</v>
      </c>
      <c r="E1169" s="164" t="s">
        <v>31</v>
      </c>
      <c r="F1169" s="165" t="s">
        <v>180</v>
      </c>
      <c r="H1169" s="166">
        <v>225</v>
      </c>
      <c r="I1169" s="167"/>
      <c r="L1169" s="163"/>
      <c r="M1169" s="168"/>
      <c r="T1169" s="169"/>
      <c r="AT1169" s="164" t="s">
        <v>177</v>
      </c>
      <c r="AU1169" s="164" t="s">
        <v>87</v>
      </c>
      <c r="AV1169" s="14" t="s">
        <v>173</v>
      </c>
      <c r="AW1169" s="14" t="s">
        <v>38</v>
      </c>
      <c r="AX1169" s="14" t="s">
        <v>39</v>
      </c>
      <c r="AY1169" s="164" t="s">
        <v>165</v>
      </c>
    </row>
    <row r="1170" spans="2:65" s="1" customFormat="1" ht="44.25" customHeight="1">
      <c r="B1170" s="35"/>
      <c r="C1170" s="132" t="s">
        <v>1126</v>
      </c>
      <c r="D1170" s="132" t="s">
        <v>168</v>
      </c>
      <c r="E1170" s="133" t="s">
        <v>1127</v>
      </c>
      <c r="F1170" s="134" t="s">
        <v>1128</v>
      </c>
      <c r="G1170" s="135" t="s">
        <v>103</v>
      </c>
      <c r="H1170" s="136">
        <v>2.2200000000000002</v>
      </c>
      <c r="I1170" s="137"/>
      <c r="J1170" s="138">
        <f>ROUND(I1170*H1170,2)</f>
        <v>0</v>
      </c>
      <c r="K1170" s="134" t="s">
        <v>172</v>
      </c>
      <c r="L1170" s="35"/>
      <c r="M1170" s="139" t="s">
        <v>31</v>
      </c>
      <c r="N1170" s="140" t="s">
        <v>49</v>
      </c>
      <c r="P1170" s="141">
        <f>O1170*H1170</f>
        <v>0</v>
      </c>
      <c r="Q1170" s="141">
        <v>2.0000000000000001E-4</v>
      </c>
      <c r="R1170" s="141">
        <f>Q1170*H1170</f>
        <v>4.4400000000000006E-4</v>
      </c>
      <c r="S1170" s="141">
        <v>0</v>
      </c>
      <c r="T1170" s="142">
        <f>S1170*H1170</f>
        <v>0</v>
      </c>
      <c r="AR1170" s="143" t="s">
        <v>173</v>
      </c>
      <c r="AT1170" s="143" t="s">
        <v>168</v>
      </c>
      <c r="AU1170" s="143" t="s">
        <v>87</v>
      </c>
      <c r="AY1170" s="19" t="s">
        <v>165</v>
      </c>
      <c r="BE1170" s="144">
        <f>IF(N1170="základní",J1170,0)</f>
        <v>0</v>
      </c>
      <c r="BF1170" s="144">
        <f>IF(N1170="snížená",J1170,0)</f>
        <v>0</v>
      </c>
      <c r="BG1170" s="144">
        <f>IF(N1170="zákl. přenesená",J1170,0)</f>
        <v>0</v>
      </c>
      <c r="BH1170" s="144">
        <f>IF(N1170="sníž. přenesená",J1170,0)</f>
        <v>0</v>
      </c>
      <c r="BI1170" s="144">
        <f>IF(N1170="nulová",J1170,0)</f>
        <v>0</v>
      </c>
      <c r="BJ1170" s="19" t="s">
        <v>39</v>
      </c>
      <c r="BK1170" s="144">
        <f>ROUND(I1170*H1170,2)</f>
        <v>0</v>
      </c>
      <c r="BL1170" s="19" t="s">
        <v>173</v>
      </c>
      <c r="BM1170" s="143" t="s">
        <v>1129</v>
      </c>
    </row>
    <row r="1171" spans="2:65" s="1" customFormat="1" ht="10.199999999999999" hidden="1">
      <c r="B1171" s="35"/>
      <c r="D1171" s="145" t="s">
        <v>175</v>
      </c>
      <c r="F1171" s="146" t="s">
        <v>1130</v>
      </c>
      <c r="I1171" s="147"/>
      <c r="L1171" s="35"/>
      <c r="M1171" s="148"/>
      <c r="T1171" s="56"/>
      <c r="AT1171" s="19" t="s">
        <v>175</v>
      </c>
      <c r="AU1171" s="19" t="s">
        <v>87</v>
      </c>
    </row>
    <row r="1172" spans="2:65" s="12" customFormat="1" ht="20.399999999999999">
      <c r="B1172" s="149"/>
      <c r="D1172" s="150" t="s">
        <v>177</v>
      </c>
      <c r="E1172" s="151" t="s">
        <v>31</v>
      </c>
      <c r="F1172" s="152" t="s">
        <v>1131</v>
      </c>
      <c r="H1172" s="151" t="s">
        <v>31</v>
      </c>
      <c r="I1172" s="153"/>
      <c r="L1172" s="149"/>
      <c r="M1172" s="154"/>
      <c r="T1172" s="155"/>
      <c r="AT1172" s="151" t="s">
        <v>177</v>
      </c>
      <c r="AU1172" s="151" t="s">
        <v>87</v>
      </c>
      <c r="AV1172" s="12" t="s">
        <v>39</v>
      </c>
      <c r="AW1172" s="12" t="s">
        <v>38</v>
      </c>
      <c r="AX1172" s="12" t="s">
        <v>78</v>
      </c>
      <c r="AY1172" s="151" t="s">
        <v>165</v>
      </c>
    </row>
    <row r="1173" spans="2:65" s="13" customFormat="1" ht="10.199999999999999">
      <c r="B1173" s="156"/>
      <c r="D1173" s="150" t="s">
        <v>177</v>
      </c>
      <c r="E1173" s="157" t="s">
        <v>31</v>
      </c>
      <c r="F1173" s="158" t="s">
        <v>1132</v>
      </c>
      <c r="H1173" s="159">
        <v>2.2200000000000002</v>
      </c>
      <c r="I1173" s="160"/>
      <c r="L1173" s="156"/>
      <c r="M1173" s="161"/>
      <c r="T1173" s="162"/>
      <c r="AT1173" s="157" t="s">
        <v>177</v>
      </c>
      <c r="AU1173" s="157" t="s">
        <v>87</v>
      </c>
      <c r="AV1173" s="13" t="s">
        <v>87</v>
      </c>
      <c r="AW1173" s="13" t="s">
        <v>38</v>
      </c>
      <c r="AX1173" s="13" t="s">
        <v>78</v>
      </c>
      <c r="AY1173" s="157" t="s">
        <v>165</v>
      </c>
    </row>
    <row r="1174" spans="2:65" s="14" customFormat="1" ht="10.199999999999999">
      <c r="B1174" s="163"/>
      <c r="D1174" s="150" t="s">
        <v>177</v>
      </c>
      <c r="E1174" s="164" t="s">
        <v>31</v>
      </c>
      <c r="F1174" s="165" t="s">
        <v>180</v>
      </c>
      <c r="H1174" s="166">
        <v>2.2200000000000002</v>
      </c>
      <c r="I1174" s="167"/>
      <c r="L1174" s="163"/>
      <c r="M1174" s="168"/>
      <c r="T1174" s="169"/>
      <c r="AT1174" s="164" t="s">
        <v>177</v>
      </c>
      <c r="AU1174" s="164" t="s">
        <v>87</v>
      </c>
      <c r="AV1174" s="14" t="s">
        <v>173</v>
      </c>
      <c r="AW1174" s="14" t="s">
        <v>38</v>
      </c>
      <c r="AX1174" s="14" t="s">
        <v>39</v>
      </c>
      <c r="AY1174" s="164" t="s">
        <v>165</v>
      </c>
    </row>
    <row r="1175" spans="2:65" s="1" customFormat="1" ht="44.25" customHeight="1">
      <c r="B1175" s="35"/>
      <c r="C1175" s="132" t="s">
        <v>1133</v>
      </c>
      <c r="D1175" s="132" t="s">
        <v>168</v>
      </c>
      <c r="E1175" s="133" t="s">
        <v>1134</v>
      </c>
      <c r="F1175" s="134" t="s">
        <v>1135</v>
      </c>
      <c r="G1175" s="135" t="s">
        <v>183</v>
      </c>
      <c r="H1175" s="136">
        <v>30.25</v>
      </c>
      <c r="I1175" s="137"/>
      <c r="J1175" s="138">
        <f>ROUND(I1175*H1175,2)</f>
        <v>0</v>
      </c>
      <c r="K1175" s="134" t="s">
        <v>172</v>
      </c>
      <c r="L1175" s="35"/>
      <c r="M1175" s="139" t="s">
        <v>31</v>
      </c>
      <c r="N1175" s="140" t="s">
        <v>49</v>
      </c>
      <c r="P1175" s="141">
        <f>O1175*H1175</f>
        <v>0</v>
      </c>
      <c r="Q1175" s="141">
        <v>0</v>
      </c>
      <c r="R1175" s="141">
        <f>Q1175*H1175</f>
        <v>0</v>
      </c>
      <c r="S1175" s="141">
        <v>4.5999999999999999E-2</v>
      </c>
      <c r="T1175" s="142">
        <f>S1175*H1175</f>
        <v>1.3915</v>
      </c>
      <c r="AR1175" s="143" t="s">
        <v>173</v>
      </c>
      <c r="AT1175" s="143" t="s">
        <v>168</v>
      </c>
      <c r="AU1175" s="143" t="s">
        <v>87</v>
      </c>
      <c r="AY1175" s="19" t="s">
        <v>165</v>
      </c>
      <c r="BE1175" s="144">
        <f>IF(N1175="základní",J1175,0)</f>
        <v>0</v>
      </c>
      <c r="BF1175" s="144">
        <f>IF(N1175="snížená",J1175,0)</f>
        <v>0</v>
      </c>
      <c r="BG1175" s="144">
        <f>IF(N1175="zákl. přenesená",J1175,0)</f>
        <v>0</v>
      </c>
      <c r="BH1175" s="144">
        <f>IF(N1175="sníž. přenesená",J1175,0)</f>
        <v>0</v>
      </c>
      <c r="BI1175" s="144">
        <f>IF(N1175="nulová",J1175,0)</f>
        <v>0</v>
      </c>
      <c r="BJ1175" s="19" t="s">
        <v>39</v>
      </c>
      <c r="BK1175" s="144">
        <f>ROUND(I1175*H1175,2)</f>
        <v>0</v>
      </c>
      <c r="BL1175" s="19" t="s">
        <v>173</v>
      </c>
      <c r="BM1175" s="143" t="s">
        <v>1136</v>
      </c>
    </row>
    <row r="1176" spans="2:65" s="1" customFormat="1" ht="10.199999999999999" hidden="1">
      <c r="B1176" s="35"/>
      <c r="D1176" s="145" t="s">
        <v>175</v>
      </c>
      <c r="F1176" s="146" t="s">
        <v>1137</v>
      </c>
      <c r="I1176" s="147"/>
      <c r="L1176" s="35"/>
      <c r="M1176" s="148"/>
      <c r="T1176" s="56"/>
      <c r="AT1176" s="19" t="s">
        <v>175</v>
      </c>
      <c r="AU1176" s="19" t="s">
        <v>87</v>
      </c>
    </row>
    <row r="1177" spans="2:65" s="12" customFormat="1" ht="20.399999999999999">
      <c r="B1177" s="149"/>
      <c r="D1177" s="150" t="s">
        <v>177</v>
      </c>
      <c r="E1177" s="151" t="s">
        <v>31</v>
      </c>
      <c r="F1177" s="152" t="s">
        <v>1138</v>
      </c>
      <c r="H1177" s="151" t="s">
        <v>31</v>
      </c>
      <c r="I1177" s="153"/>
      <c r="L1177" s="149"/>
      <c r="M1177" s="154"/>
      <c r="T1177" s="155"/>
      <c r="AT1177" s="151" t="s">
        <v>177</v>
      </c>
      <c r="AU1177" s="151" t="s">
        <v>87</v>
      </c>
      <c r="AV1177" s="12" t="s">
        <v>39</v>
      </c>
      <c r="AW1177" s="12" t="s">
        <v>38</v>
      </c>
      <c r="AX1177" s="12" t="s">
        <v>78</v>
      </c>
      <c r="AY1177" s="151" t="s">
        <v>165</v>
      </c>
    </row>
    <row r="1178" spans="2:65" s="13" customFormat="1" ht="20.399999999999999">
      <c r="B1178" s="156"/>
      <c r="D1178" s="150" t="s">
        <v>177</v>
      </c>
      <c r="E1178" s="157" t="s">
        <v>31</v>
      </c>
      <c r="F1178" s="158" t="s">
        <v>1139</v>
      </c>
      <c r="H1178" s="159">
        <v>12.81</v>
      </c>
      <c r="I1178" s="160"/>
      <c r="L1178" s="156"/>
      <c r="M1178" s="161"/>
      <c r="T1178" s="162"/>
      <c r="AT1178" s="157" t="s">
        <v>177</v>
      </c>
      <c r="AU1178" s="157" t="s">
        <v>87</v>
      </c>
      <c r="AV1178" s="13" t="s">
        <v>87</v>
      </c>
      <c r="AW1178" s="13" t="s">
        <v>38</v>
      </c>
      <c r="AX1178" s="13" t="s">
        <v>78</v>
      </c>
      <c r="AY1178" s="157" t="s">
        <v>165</v>
      </c>
    </row>
    <row r="1179" spans="2:65" s="12" customFormat="1" ht="20.399999999999999">
      <c r="B1179" s="149"/>
      <c r="D1179" s="150" t="s">
        <v>177</v>
      </c>
      <c r="E1179" s="151" t="s">
        <v>31</v>
      </c>
      <c r="F1179" s="152" t="s">
        <v>1140</v>
      </c>
      <c r="H1179" s="151" t="s">
        <v>31</v>
      </c>
      <c r="I1179" s="153"/>
      <c r="L1179" s="149"/>
      <c r="M1179" s="154"/>
      <c r="T1179" s="155"/>
      <c r="AT1179" s="151" t="s">
        <v>177</v>
      </c>
      <c r="AU1179" s="151" t="s">
        <v>87</v>
      </c>
      <c r="AV1179" s="12" t="s">
        <v>39</v>
      </c>
      <c r="AW1179" s="12" t="s">
        <v>38</v>
      </c>
      <c r="AX1179" s="12" t="s">
        <v>78</v>
      </c>
      <c r="AY1179" s="151" t="s">
        <v>165</v>
      </c>
    </row>
    <row r="1180" spans="2:65" s="13" customFormat="1" ht="20.399999999999999">
      <c r="B1180" s="156"/>
      <c r="D1180" s="150" t="s">
        <v>177</v>
      </c>
      <c r="E1180" s="157" t="s">
        <v>31</v>
      </c>
      <c r="F1180" s="158" t="s">
        <v>1141</v>
      </c>
      <c r="H1180" s="159">
        <v>17.04</v>
      </c>
      <c r="I1180" s="160"/>
      <c r="L1180" s="156"/>
      <c r="M1180" s="161"/>
      <c r="T1180" s="162"/>
      <c r="AT1180" s="157" t="s">
        <v>177</v>
      </c>
      <c r="AU1180" s="157" t="s">
        <v>87</v>
      </c>
      <c r="AV1180" s="13" t="s">
        <v>87</v>
      </c>
      <c r="AW1180" s="13" t="s">
        <v>38</v>
      </c>
      <c r="AX1180" s="13" t="s">
        <v>78</v>
      </c>
      <c r="AY1180" s="157" t="s">
        <v>165</v>
      </c>
    </row>
    <row r="1181" spans="2:65" s="12" customFormat="1" ht="20.399999999999999">
      <c r="B1181" s="149"/>
      <c r="D1181" s="150" t="s">
        <v>177</v>
      </c>
      <c r="E1181" s="151" t="s">
        <v>31</v>
      </c>
      <c r="F1181" s="152" t="s">
        <v>1142</v>
      </c>
      <c r="H1181" s="151" t="s">
        <v>31</v>
      </c>
      <c r="I1181" s="153"/>
      <c r="L1181" s="149"/>
      <c r="M1181" s="154"/>
      <c r="T1181" s="155"/>
      <c r="AT1181" s="151" t="s">
        <v>177</v>
      </c>
      <c r="AU1181" s="151" t="s">
        <v>87</v>
      </c>
      <c r="AV1181" s="12" t="s">
        <v>39</v>
      </c>
      <c r="AW1181" s="12" t="s">
        <v>38</v>
      </c>
      <c r="AX1181" s="12" t="s">
        <v>78</v>
      </c>
      <c r="AY1181" s="151" t="s">
        <v>165</v>
      </c>
    </row>
    <row r="1182" spans="2:65" s="13" customFormat="1" ht="10.199999999999999">
      <c r="B1182" s="156"/>
      <c r="D1182" s="150" t="s">
        <v>177</v>
      </c>
      <c r="E1182" s="157" t="s">
        <v>31</v>
      </c>
      <c r="F1182" s="158" t="s">
        <v>1143</v>
      </c>
      <c r="H1182" s="159">
        <v>0.4</v>
      </c>
      <c r="I1182" s="160"/>
      <c r="L1182" s="156"/>
      <c r="M1182" s="161"/>
      <c r="T1182" s="162"/>
      <c r="AT1182" s="157" t="s">
        <v>177</v>
      </c>
      <c r="AU1182" s="157" t="s">
        <v>87</v>
      </c>
      <c r="AV1182" s="13" t="s">
        <v>87</v>
      </c>
      <c r="AW1182" s="13" t="s">
        <v>38</v>
      </c>
      <c r="AX1182" s="13" t="s">
        <v>78</v>
      </c>
      <c r="AY1182" s="157" t="s">
        <v>165</v>
      </c>
    </row>
    <row r="1183" spans="2:65" s="14" customFormat="1" ht="10.199999999999999">
      <c r="B1183" s="163"/>
      <c r="D1183" s="150" t="s">
        <v>177</v>
      </c>
      <c r="E1183" s="164" t="s">
        <v>31</v>
      </c>
      <c r="F1183" s="165" t="s">
        <v>180</v>
      </c>
      <c r="H1183" s="166">
        <v>30.25</v>
      </c>
      <c r="I1183" s="167"/>
      <c r="L1183" s="163"/>
      <c r="M1183" s="168"/>
      <c r="T1183" s="169"/>
      <c r="AT1183" s="164" t="s">
        <v>177</v>
      </c>
      <c r="AU1183" s="164" t="s">
        <v>87</v>
      </c>
      <c r="AV1183" s="14" t="s">
        <v>173</v>
      </c>
      <c r="AW1183" s="14" t="s">
        <v>38</v>
      </c>
      <c r="AX1183" s="14" t="s">
        <v>39</v>
      </c>
      <c r="AY1183" s="164" t="s">
        <v>165</v>
      </c>
    </row>
    <row r="1184" spans="2:65" s="1" customFormat="1" ht="37.799999999999997" customHeight="1">
      <c r="B1184" s="35"/>
      <c r="C1184" s="132" t="s">
        <v>1144</v>
      </c>
      <c r="D1184" s="132" t="s">
        <v>168</v>
      </c>
      <c r="E1184" s="133" t="s">
        <v>1145</v>
      </c>
      <c r="F1184" s="134" t="s">
        <v>1146</v>
      </c>
      <c r="G1184" s="135" t="s">
        <v>183</v>
      </c>
      <c r="H1184" s="136">
        <v>641.05700000000002</v>
      </c>
      <c r="I1184" s="137"/>
      <c r="J1184" s="138">
        <f>ROUND(I1184*H1184,2)</f>
        <v>0</v>
      </c>
      <c r="K1184" s="134" t="s">
        <v>172</v>
      </c>
      <c r="L1184" s="35"/>
      <c r="M1184" s="139" t="s">
        <v>31</v>
      </c>
      <c r="N1184" s="140" t="s">
        <v>49</v>
      </c>
      <c r="P1184" s="141">
        <f>O1184*H1184</f>
        <v>0</v>
      </c>
      <c r="Q1184" s="141">
        <v>0</v>
      </c>
      <c r="R1184" s="141">
        <f>Q1184*H1184</f>
        <v>0</v>
      </c>
      <c r="S1184" s="141">
        <v>5.0000000000000001E-3</v>
      </c>
      <c r="T1184" s="142">
        <f>S1184*H1184</f>
        <v>3.2052849999999999</v>
      </c>
      <c r="AR1184" s="143" t="s">
        <v>173</v>
      </c>
      <c r="AT1184" s="143" t="s">
        <v>168</v>
      </c>
      <c r="AU1184" s="143" t="s">
        <v>87</v>
      </c>
      <c r="AY1184" s="19" t="s">
        <v>165</v>
      </c>
      <c r="BE1184" s="144">
        <f>IF(N1184="základní",J1184,0)</f>
        <v>0</v>
      </c>
      <c r="BF1184" s="144">
        <f>IF(N1184="snížená",J1184,0)</f>
        <v>0</v>
      </c>
      <c r="BG1184" s="144">
        <f>IF(N1184="zákl. přenesená",J1184,0)</f>
        <v>0</v>
      </c>
      <c r="BH1184" s="144">
        <f>IF(N1184="sníž. přenesená",J1184,0)</f>
        <v>0</v>
      </c>
      <c r="BI1184" s="144">
        <f>IF(N1184="nulová",J1184,0)</f>
        <v>0</v>
      </c>
      <c r="BJ1184" s="19" t="s">
        <v>39</v>
      </c>
      <c r="BK1184" s="144">
        <f>ROUND(I1184*H1184,2)</f>
        <v>0</v>
      </c>
      <c r="BL1184" s="19" t="s">
        <v>173</v>
      </c>
      <c r="BM1184" s="143" t="s">
        <v>1147</v>
      </c>
    </row>
    <row r="1185" spans="2:51" s="1" customFormat="1" ht="10.199999999999999" hidden="1">
      <c r="B1185" s="35"/>
      <c r="D1185" s="145" t="s">
        <v>175</v>
      </c>
      <c r="F1185" s="146" t="s">
        <v>1148</v>
      </c>
      <c r="I1185" s="147"/>
      <c r="L1185" s="35"/>
      <c r="M1185" s="148"/>
      <c r="T1185" s="56"/>
      <c r="AT1185" s="19" t="s">
        <v>175</v>
      </c>
      <c r="AU1185" s="19" t="s">
        <v>87</v>
      </c>
    </row>
    <row r="1186" spans="2:51" s="12" customFormat="1" ht="10.199999999999999">
      <c r="B1186" s="149"/>
      <c r="D1186" s="150" t="s">
        <v>177</v>
      </c>
      <c r="E1186" s="151" t="s">
        <v>31</v>
      </c>
      <c r="F1186" s="152" t="s">
        <v>374</v>
      </c>
      <c r="H1186" s="151" t="s">
        <v>31</v>
      </c>
      <c r="I1186" s="153"/>
      <c r="L1186" s="149"/>
      <c r="M1186" s="154"/>
      <c r="T1186" s="155"/>
      <c r="AT1186" s="151" t="s">
        <v>177</v>
      </c>
      <c r="AU1186" s="151" t="s">
        <v>87</v>
      </c>
      <c r="AV1186" s="12" t="s">
        <v>39</v>
      </c>
      <c r="AW1186" s="12" t="s">
        <v>38</v>
      </c>
      <c r="AX1186" s="12" t="s">
        <v>78</v>
      </c>
      <c r="AY1186" s="151" t="s">
        <v>165</v>
      </c>
    </row>
    <row r="1187" spans="2:51" s="12" customFormat="1" ht="10.199999999999999">
      <c r="B1187" s="149"/>
      <c r="D1187" s="150" t="s">
        <v>177</v>
      </c>
      <c r="E1187" s="151" t="s">
        <v>31</v>
      </c>
      <c r="F1187" s="152" t="s">
        <v>868</v>
      </c>
      <c r="H1187" s="151" t="s">
        <v>31</v>
      </c>
      <c r="I1187" s="153"/>
      <c r="L1187" s="149"/>
      <c r="M1187" s="154"/>
      <c r="T1187" s="155"/>
      <c r="AT1187" s="151" t="s">
        <v>177</v>
      </c>
      <c r="AU1187" s="151" t="s">
        <v>87</v>
      </c>
      <c r="AV1187" s="12" t="s">
        <v>39</v>
      </c>
      <c r="AW1187" s="12" t="s">
        <v>38</v>
      </c>
      <c r="AX1187" s="12" t="s">
        <v>78</v>
      </c>
      <c r="AY1187" s="151" t="s">
        <v>165</v>
      </c>
    </row>
    <row r="1188" spans="2:51" s="12" customFormat="1" ht="10.199999999999999">
      <c r="B1188" s="149"/>
      <c r="D1188" s="150" t="s">
        <v>177</v>
      </c>
      <c r="E1188" s="151" t="s">
        <v>31</v>
      </c>
      <c r="F1188" s="152" t="s">
        <v>453</v>
      </c>
      <c r="H1188" s="151" t="s">
        <v>31</v>
      </c>
      <c r="I1188" s="153"/>
      <c r="L1188" s="149"/>
      <c r="M1188" s="154"/>
      <c r="T1188" s="155"/>
      <c r="AT1188" s="151" t="s">
        <v>177</v>
      </c>
      <c r="AU1188" s="151" t="s">
        <v>87</v>
      </c>
      <c r="AV1188" s="12" t="s">
        <v>39</v>
      </c>
      <c r="AW1188" s="12" t="s">
        <v>38</v>
      </c>
      <c r="AX1188" s="12" t="s">
        <v>78</v>
      </c>
      <c r="AY1188" s="151" t="s">
        <v>165</v>
      </c>
    </row>
    <row r="1189" spans="2:51" s="13" customFormat="1" ht="20.399999999999999">
      <c r="B1189" s="156"/>
      <c r="D1189" s="150" t="s">
        <v>177</v>
      </c>
      <c r="E1189" s="157" t="s">
        <v>31</v>
      </c>
      <c r="F1189" s="158" t="s">
        <v>454</v>
      </c>
      <c r="H1189" s="159">
        <v>108.47499999999999</v>
      </c>
      <c r="I1189" s="160"/>
      <c r="L1189" s="156"/>
      <c r="M1189" s="161"/>
      <c r="T1189" s="162"/>
      <c r="AT1189" s="157" t="s">
        <v>177</v>
      </c>
      <c r="AU1189" s="157" t="s">
        <v>87</v>
      </c>
      <c r="AV1189" s="13" t="s">
        <v>87</v>
      </c>
      <c r="AW1189" s="13" t="s">
        <v>38</v>
      </c>
      <c r="AX1189" s="13" t="s">
        <v>78</v>
      </c>
      <c r="AY1189" s="157" t="s">
        <v>165</v>
      </c>
    </row>
    <row r="1190" spans="2:51" s="12" customFormat="1" ht="20.399999999999999">
      <c r="B1190" s="149"/>
      <c r="D1190" s="150" t="s">
        <v>177</v>
      </c>
      <c r="E1190" s="151" t="s">
        <v>31</v>
      </c>
      <c r="F1190" s="152" t="s">
        <v>375</v>
      </c>
      <c r="H1190" s="151" t="s">
        <v>31</v>
      </c>
      <c r="I1190" s="153"/>
      <c r="L1190" s="149"/>
      <c r="M1190" s="154"/>
      <c r="T1190" s="155"/>
      <c r="AT1190" s="151" t="s">
        <v>177</v>
      </c>
      <c r="AU1190" s="151" t="s">
        <v>87</v>
      </c>
      <c r="AV1190" s="12" t="s">
        <v>39</v>
      </c>
      <c r="AW1190" s="12" t="s">
        <v>38</v>
      </c>
      <c r="AX1190" s="12" t="s">
        <v>78</v>
      </c>
      <c r="AY1190" s="151" t="s">
        <v>165</v>
      </c>
    </row>
    <row r="1191" spans="2:51" s="13" customFormat="1" ht="10.199999999999999">
      <c r="B1191" s="156"/>
      <c r="D1191" s="150" t="s">
        <v>177</v>
      </c>
      <c r="E1191" s="157" t="s">
        <v>31</v>
      </c>
      <c r="F1191" s="158" t="s">
        <v>376</v>
      </c>
      <c r="H1191" s="159">
        <v>62.81</v>
      </c>
      <c r="I1191" s="160"/>
      <c r="L1191" s="156"/>
      <c r="M1191" s="161"/>
      <c r="T1191" s="162"/>
      <c r="AT1191" s="157" t="s">
        <v>177</v>
      </c>
      <c r="AU1191" s="157" t="s">
        <v>87</v>
      </c>
      <c r="AV1191" s="13" t="s">
        <v>87</v>
      </c>
      <c r="AW1191" s="13" t="s">
        <v>38</v>
      </c>
      <c r="AX1191" s="13" t="s">
        <v>78</v>
      </c>
      <c r="AY1191" s="157" t="s">
        <v>165</v>
      </c>
    </row>
    <row r="1192" spans="2:51" s="12" customFormat="1" ht="10.199999999999999">
      <c r="B1192" s="149"/>
      <c r="D1192" s="150" t="s">
        <v>177</v>
      </c>
      <c r="E1192" s="151" t="s">
        <v>31</v>
      </c>
      <c r="F1192" s="152" t="s">
        <v>379</v>
      </c>
      <c r="H1192" s="151" t="s">
        <v>31</v>
      </c>
      <c r="I1192" s="153"/>
      <c r="L1192" s="149"/>
      <c r="M1192" s="154"/>
      <c r="T1192" s="155"/>
      <c r="AT1192" s="151" t="s">
        <v>177</v>
      </c>
      <c r="AU1192" s="151" t="s">
        <v>87</v>
      </c>
      <c r="AV1192" s="12" t="s">
        <v>39</v>
      </c>
      <c r="AW1192" s="12" t="s">
        <v>38</v>
      </c>
      <c r="AX1192" s="12" t="s">
        <v>78</v>
      </c>
      <c r="AY1192" s="151" t="s">
        <v>165</v>
      </c>
    </row>
    <row r="1193" spans="2:51" s="12" customFormat="1" ht="10.199999999999999">
      <c r="B1193" s="149"/>
      <c r="D1193" s="150" t="s">
        <v>177</v>
      </c>
      <c r="E1193" s="151" t="s">
        <v>31</v>
      </c>
      <c r="F1193" s="152" t="s">
        <v>380</v>
      </c>
      <c r="H1193" s="151" t="s">
        <v>31</v>
      </c>
      <c r="I1193" s="153"/>
      <c r="L1193" s="149"/>
      <c r="M1193" s="154"/>
      <c r="T1193" s="155"/>
      <c r="AT1193" s="151" t="s">
        <v>177</v>
      </c>
      <c r="AU1193" s="151" t="s">
        <v>87</v>
      </c>
      <c r="AV1193" s="12" t="s">
        <v>39</v>
      </c>
      <c r="AW1193" s="12" t="s">
        <v>38</v>
      </c>
      <c r="AX1193" s="12" t="s">
        <v>78</v>
      </c>
      <c r="AY1193" s="151" t="s">
        <v>165</v>
      </c>
    </row>
    <row r="1194" spans="2:51" s="13" customFormat="1" ht="10.199999999999999">
      <c r="B1194" s="156"/>
      <c r="D1194" s="150" t="s">
        <v>177</v>
      </c>
      <c r="E1194" s="157" t="s">
        <v>31</v>
      </c>
      <c r="F1194" s="158" t="s">
        <v>381</v>
      </c>
      <c r="H1194" s="159">
        <v>27.03</v>
      </c>
      <c r="I1194" s="160"/>
      <c r="L1194" s="156"/>
      <c r="M1194" s="161"/>
      <c r="T1194" s="162"/>
      <c r="AT1194" s="157" t="s">
        <v>177</v>
      </c>
      <c r="AU1194" s="157" t="s">
        <v>87</v>
      </c>
      <c r="AV1194" s="13" t="s">
        <v>87</v>
      </c>
      <c r="AW1194" s="13" t="s">
        <v>38</v>
      </c>
      <c r="AX1194" s="13" t="s">
        <v>78</v>
      </c>
      <c r="AY1194" s="157" t="s">
        <v>165</v>
      </c>
    </row>
    <row r="1195" spans="2:51" s="12" customFormat="1" ht="10.199999999999999">
      <c r="B1195" s="149"/>
      <c r="D1195" s="150" t="s">
        <v>177</v>
      </c>
      <c r="E1195" s="151" t="s">
        <v>31</v>
      </c>
      <c r="F1195" s="152" t="s">
        <v>464</v>
      </c>
      <c r="H1195" s="151" t="s">
        <v>31</v>
      </c>
      <c r="I1195" s="153"/>
      <c r="L1195" s="149"/>
      <c r="M1195" s="154"/>
      <c r="T1195" s="155"/>
      <c r="AT1195" s="151" t="s">
        <v>177</v>
      </c>
      <c r="AU1195" s="151" t="s">
        <v>87</v>
      </c>
      <c r="AV1195" s="12" t="s">
        <v>39</v>
      </c>
      <c r="AW1195" s="12" t="s">
        <v>38</v>
      </c>
      <c r="AX1195" s="12" t="s">
        <v>78</v>
      </c>
      <c r="AY1195" s="151" t="s">
        <v>165</v>
      </c>
    </row>
    <row r="1196" spans="2:51" s="12" customFormat="1" ht="10.199999999999999">
      <c r="B1196" s="149"/>
      <c r="D1196" s="150" t="s">
        <v>177</v>
      </c>
      <c r="E1196" s="151" t="s">
        <v>31</v>
      </c>
      <c r="F1196" s="152" t="s">
        <v>465</v>
      </c>
      <c r="H1196" s="151" t="s">
        <v>31</v>
      </c>
      <c r="I1196" s="153"/>
      <c r="L1196" s="149"/>
      <c r="M1196" s="154"/>
      <c r="T1196" s="155"/>
      <c r="AT1196" s="151" t="s">
        <v>177</v>
      </c>
      <c r="AU1196" s="151" t="s">
        <v>87</v>
      </c>
      <c r="AV1196" s="12" t="s">
        <v>39</v>
      </c>
      <c r="AW1196" s="12" t="s">
        <v>38</v>
      </c>
      <c r="AX1196" s="12" t="s">
        <v>78</v>
      </c>
      <c r="AY1196" s="151" t="s">
        <v>165</v>
      </c>
    </row>
    <row r="1197" spans="2:51" s="13" customFormat="1" ht="10.199999999999999">
      <c r="B1197" s="156"/>
      <c r="D1197" s="150" t="s">
        <v>177</v>
      </c>
      <c r="E1197" s="157" t="s">
        <v>31</v>
      </c>
      <c r="F1197" s="158" t="s">
        <v>466</v>
      </c>
      <c r="H1197" s="159">
        <v>27.59</v>
      </c>
      <c r="I1197" s="160"/>
      <c r="L1197" s="156"/>
      <c r="M1197" s="161"/>
      <c r="T1197" s="162"/>
      <c r="AT1197" s="157" t="s">
        <v>177</v>
      </c>
      <c r="AU1197" s="157" t="s">
        <v>87</v>
      </c>
      <c r="AV1197" s="13" t="s">
        <v>87</v>
      </c>
      <c r="AW1197" s="13" t="s">
        <v>38</v>
      </c>
      <c r="AX1197" s="13" t="s">
        <v>78</v>
      </c>
      <c r="AY1197" s="157" t="s">
        <v>165</v>
      </c>
    </row>
    <row r="1198" spans="2:51" s="12" customFormat="1" ht="10.199999999999999">
      <c r="B1198" s="149"/>
      <c r="D1198" s="150" t="s">
        <v>177</v>
      </c>
      <c r="E1198" s="151" t="s">
        <v>31</v>
      </c>
      <c r="F1198" s="152" t="s">
        <v>467</v>
      </c>
      <c r="H1198" s="151" t="s">
        <v>31</v>
      </c>
      <c r="I1198" s="153"/>
      <c r="L1198" s="149"/>
      <c r="M1198" s="154"/>
      <c r="T1198" s="155"/>
      <c r="AT1198" s="151" t="s">
        <v>177</v>
      </c>
      <c r="AU1198" s="151" t="s">
        <v>87</v>
      </c>
      <c r="AV1198" s="12" t="s">
        <v>39</v>
      </c>
      <c r="AW1198" s="12" t="s">
        <v>38</v>
      </c>
      <c r="AX1198" s="12" t="s">
        <v>78</v>
      </c>
      <c r="AY1198" s="151" t="s">
        <v>165</v>
      </c>
    </row>
    <row r="1199" spans="2:51" s="13" customFormat="1" ht="10.199999999999999">
      <c r="B1199" s="156"/>
      <c r="D1199" s="150" t="s">
        <v>177</v>
      </c>
      <c r="E1199" s="157" t="s">
        <v>31</v>
      </c>
      <c r="F1199" s="158" t="s">
        <v>468</v>
      </c>
      <c r="H1199" s="159">
        <v>168.535</v>
      </c>
      <c r="I1199" s="160"/>
      <c r="L1199" s="156"/>
      <c r="M1199" s="161"/>
      <c r="T1199" s="162"/>
      <c r="AT1199" s="157" t="s">
        <v>177</v>
      </c>
      <c r="AU1199" s="157" t="s">
        <v>87</v>
      </c>
      <c r="AV1199" s="13" t="s">
        <v>87</v>
      </c>
      <c r="AW1199" s="13" t="s">
        <v>38</v>
      </c>
      <c r="AX1199" s="13" t="s">
        <v>78</v>
      </c>
      <c r="AY1199" s="157" t="s">
        <v>165</v>
      </c>
    </row>
    <row r="1200" spans="2:51" s="12" customFormat="1" ht="10.199999999999999">
      <c r="B1200" s="149"/>
      <c r="D1200" s="150" t="s">
        <v>177</v>
      </c>
      <c r="E1200" s="151" t="s">
        <v>31</v>
      </c>
      <c r="F1200" s="152" t="s">
        <v>469</v>
      </c>
      <c r="H1200" s="151" t="s">
        <v>31</v>
      </c>
      <c r="I1200" s="153"/>
      <c r="L1200" s="149"/>
      <c r="M1200" s="154"/>
      <c r="T1200" s="155"/>
      <c r="AT1200" s="151" t="s">
        <v>177</v>
      </c>
      <c r="AU1200" s="151" t="s">
        <v>87</v>
      </c>
      <c r="AV1200" s="12" t="s">
        <v>39</v>
      </c>
      <c r="AW1200" s="12" t="s">
        <v>38</v>
      </c>
      <c r="AX1200" s="12" t="s">
        <v>78</v>
      </c>
      <c r="AY1200" s="151" t="s">
        <v>165</v>
      </c>
    </row>
    <row r="1201" spans="2:51" s="13" customFormat="1" ht="10.199999999999999">
      <c r="B1201" s="156"/>
      <c r="D1201" s="150" t="s">
        <v>177</v>
      </c>
      <c r="E1201" s="157" t="s">
        <v>31</v>
      </c>
      <c r="F1201" s="158" t="s">
        <v>470</v>
      </c>
      <c r="H1201" s="159">
        <v>6.5659999999999998</v>
      </c>
      <c r="I1201" s="160"/>
      <c r="L1201" s="156"/>
      <c r="M1201" s="161"/>
      <c r="T1201" s="162"/>
      <c r="AT1201" s="157" t="s">
        <v>177</v>
      </c>
      <c r="AU1201" s="157" t="s">
        <v>87</v>
      </c>
      <c r="AV1201" s="13" t="s">
        <v>87</v>
      </c>
      <c r="AW1201" s="13" t="s">
        <v>38</v>
      </c>
      <c r="AX1201" s="13" t="s">
        <v>78</v>
      </c>
      <c r="AY1201" s="157" t="s">
        <v>165</v>
      </c>
    </row>
    <row r="1202" spans="2:51" s="12" customFormat="1" ht="20.399999999999999">
      <c r="B1202" s="149"/>
      <c r="D1202" s="150" t="s">
        <v>177</v>
      </c>
      <c r="E1202" s="151" t="s">
        <v>31</v>
      </c>
      <c r="F1202" s="152" t="s">
        <v>471</v>
      </c>
      <c r="H1202" s="151" t="s">
        <v>31</v>
      </c>
      <c r="I1202" s="153"/>
      <c r="L1202" s="149"/>
      <c r="M1202" s="154"/>
      <c r="T1202" s="155"/>
      <c r="AT1202" s="151" t="s">
        <v>177</v>
      </c>
      <c r="AU1202" s="151" t="s">
        <v>87</v>
      </c>
      <c r="AV1202" s="12" t="s">
        <v>39</v>
      </c>
      <c r="AW1202" s="12" t="s">
        <v>38</v>
      </c>
      <c r="AX1202" s="12" t="s">
        <v>78</v>
      </c>
      <c r="AY1202" s="151" t="s">
        <v>165</v>
      </c>
    </row>
    <row r="1203" spans="2:51" s="13" customFormat="1" ht="10.199999999999999">
      <c r="B1203" s="156"/>
      <c r="D1203" s="150" t="s">
        <v>177</v>
      </c>
      <c r="E1203" s="157" t="s">
        <v>31</v>
      </c>
      <c r="F1203" s="158" t="s">
        <v>472</v>
      </c>
      <c r="H1203" s="159">
        <v>25.753</v>
      </c>
      <c r="I1203" s="160"/>
      <c r="L1203" s="156"/>
      <c r="M1203" s="161"/>
      <c r="T1203" s="162"/>
      <c r="AT1203" s="157" t="s">
        <v>177</v>
      </c>
      <c r="AU1203" s="157" t="s">
        <v>87</v>
      </c>
      <c r="AV1203" s="13" t="s">
        <v>87</v>
      </c>
      <c r="AW1203" s="13" t="s">
        <v>38</v>
      </c>
      <c r="AX1203" s="13" t="s">
        <v>78</v>
      </c>
      <c r="AY1203" s="157" t="s">
        <v>165</v>
      </c>
    </row>
    <row r="1204" spans="2:51" s="12" customFormat="1" ht="10.199999999999999">
      <c r="B1204" s="149"/>
      <c r="D1204" s="150" t="s">
        <v>177</v>
      </c>
      <c r="E1204" s="151" t="s">
        <v>31</v>
      </c>
      <c r="F1204" s="152" t="s">
        <v>389</v>
      </c>
      <c r="H1204" s="151" t="s">
        <v>31</v>
      </c>
      <c r="I1204" s="153"/>
      <c r="L1204" s="149"/>
      <c r="M1204" s="154"/>
      <c r="T1204" s="155"/>
      <c r="AT1204" s="151" t="s">
        <v>177</v>
      </c>
      <c r="AU1204" s="151" t="s">
        <v>87</v>
      </c>
      <c r="AV1204" s="12" t="s">
        <v>39</v>
      </c>
      <c r="AW1204" s="12" t="s">
        <v>38</v>
      </c>
      <c r="AX1204" s="12" t="s">
        <v>78</v>
      </c>
      <c r="AY1204" s="151" t="s">
        <v>165</v>
      </c>
    </row>
    <row r="1205" spans="2:51" s="13" customFormat="1" ht="10.199999999999999">
      <c r="B1205" s="156"/>
      <c r="D1205" s="150" t="s">
        <v>177</v>
      </c>
      <c r="E1205" s="157" t="s">
        <v>31</v>
      </c>
      <c r="F1205" s="158" t="s">
        <v>473</v>
      </c>
      <c r="H1205" s="159">
        <v>208.67</v>
      </c>
      <c r="I1205" s="160"/>
      <c r="L1205" s="156"/>
      <c r="M1205" s="161"/>
      <c r="T1205" s="162"/>
      <c r="AT1205" s="157" t="s">
        <v>177</v>
      </c>
      <c r="AU1205" s="157" t="s">
        <v>87</v>
      </c>
      <c r="AV1205" s="13" t="s">
        <v>87</v>
      </c>
      <c r="AW1205" s="13" t="s">
        <v>38</v>
      </c>
      <c r="AX1205" s="13" t="s">
        <v>78</v>
      </c>
      <c r="AY1205" s="157" t="s">
        <v>165</v>
      </c>
    </row>
    <row r="1206" spans="2:51" s="12" customFormat="1" ht="10.199999999999999">
      <c r="B1206" s="149"/>
      <c r="D1206" s="150" t="s">
        <v>177</v>
      </c>
      <c r="E1206" s="151" t="s">
        <v>31</v>
      </c>
      <c r="F1206" s="152" t="s">
        <v>1149</v>
      </c>
      <c r="H1206" s="151" t="s">
        <v>31</v>
      </c>
      <c r="I1206" s="153"/>
      <c r="L1206" s="149"/>
      <c r="M1206" s="154"/>
      <c r="T1206" s="155"/>
      <c r="AT1206" s="151" t="s">
        <v>177</v>
      </c>
      <c r="AU1206" s="151" t="s">
        <v>87</v>
      </c>
      <c r="AV1206" s="12" t="s">
        <v>39</v>
      </c>
      <c r="AW1206" s="12" t="s">
        <v>38</v>
      </c>
      <c r="AX1206" s="12" t="s">
        <v>78</v>
      </c>
      <c r="AY1206" s="151" t="s">
        <v>165</v>
      </c>
    </row>
    <row r="1207" spans="2:51" s="13" customFormat="1" ht="20.399999999999999">
      <c r="B1207" s="156"/>
      <c r="D1207" s="150" t="s">
        <v>177</v>
      </c>
      <c r="E1207" s="157" t="s">
        <v>31</v>
      </c>
      <c r="F1207" s="158" t="s">
        <v>1150</v>
      </c>
      <c r="H1207" s="159">
        <v>-56.73</v>
      </c>
      <c r="I1207" s="160"/>
      <c r="L1207" s="156"/>
      <c r="M1207" s="161"/>
      <c r="T1207" s="162"/>
      <c r="AT1207" s="157" t="s">
        <v>177</v>
      </c>
      <c r="AU1207" s="157" t="s">
        <v>87</v>
      </c>
      <c r="AV1207" s="13" t="s">
        <v>87</v>
      </c>
      <c r="AW1207" s="13" t="s">
        <v>38</v>
      </c>
      <c r="AX1207" s="13" t="s">
        <v>78</v>
      </c>
      <c r="AY1207" s="157" t="s">
        <v>165</v>
      </c>
    </row>
    <row r="1208" spans="2:51" s="13" customFormat="1" ht="20.399999999999999">
      <c r="B1208" s="156"/>
      <c r="D1208" s="150" t="s">
        <v>177</v>
      </c>
      <c r="E1208" s="157" t="s">
        <v>31</v>
      </c>
      <c r="F1208" s="158" t="s">
        <v>1151</v>
      </c>
      <c r="H1208" s="159">
        <v>-58.1</v>
      </c>
      <c r="I1208" s="160"/>
      <c r="L1208" s="156"/>
      <c r="M1208" s="161"/>
      <c r="T1208" s="162"/>
      <c r="AT1208" s="157" t="s">
        <v>177</v>
      </c>
      <c r="AU1208" s="157" t="s">
        <v>87</v>
      </c>
      <c r="AV1208" s="13" t="s">
        <v>87</v>
      </c>
      <c r="AW1208" s="13" t="s">
        <v>38</v>
      </c>
      <c r="AX1208" s="13" t="s">
        <v>78</v>
      </c>
      <c r="AY1208" s="157" t="s">
        <v>165</v>
      </c>
    </row>
    <row r="1209" spans="2:51" s="12" customFormat="1" ht="20.399999999999999">
      <c r="B1209" s="149"/>
      <c r="D1209" s="150" t="s">
        <v>177</v>
      </c>
      <c r="E1209" s="151" t="s">
        <v>31</v>
      </c>
      <c r="F1209" s="152" t="s">
        <v>1152</v>
      </c>
      <c r="H1209" s="151" t="s">
        <v>31</v>
      </c>
      <c r="I1209" s="153"/>
      <c r="L1209" s="149"/>
      <c r="M1209" s="154"/>
      <c r="T1209" s="155"/>
      <c r="AT1209" s="151" t="s">
        <v>177</v>
      </c>
      <c r="AU1209" s="151" t="s">
        <v>87</v>
      </c>
      <c r="AV1209" s="12" t="s">
        <v>39</v>
      </c>
      <c r="AW1209" s="12" t="s">
        <v>38</v>
      </c>
      <c r="AX1209" s="12" t="s">
        <v>78</v>
      </c>
      <c r="AY1209" s="151" t="s">
        <v>165</v>
      </c>
    </row>
    <row r="1210" spans="2:51" s="13" customFormat="1" ht="20.399999999999999">
      <c r="B1210" s="156"/>
      <c r="D1210" s="150" t="s">
        <v>177</v>
      </c>
      <c r="E1210" s="157" t="s">
        <v>31</v>
      </c>
      <c r="F1210" s="158" t="s">
        <v>1153</v>
      </c>
      <c r="H1210" s="159">
        <v>24.884</v>
      </c>
      <c r="I1210" s="160"/>
      <c r="L1210" s="156"/>
      <c r="M1210" s="161"/>
      <c r="T1210" s="162"/>
      <c r="AT1210" s="157" t="s">
        <v>177</v>
      </c>
      <c r="AU1210" s="157" t="s">
        <v>87</v>
      </c>
      <c r="AV1210" s="13" t="s">
        <v>87</v>
      </c>
      <c r="AW1210" s="13" t="s">
        <v>38</v>
      </c>
      <c r="AX1210" s="13" t="s">
        <v>78</v>
      </c>
      <c r="AY1210" s="157" t="s">
        <v>165</v>
      </c>
    </row>
    <row r="1211" spans="2:51" s="13" customFormat="1" ht="20.399999999999999">
      <c r="B1211" s="156"/>
      <c r="D1211" s="150" t="s">
        <v>177</v>
      </c>
      <c r="E1211" s="157" t="s">
        <v>31</v>
      </c>
      <c r="F1211" s="158" t="s">
        <v>1154</v>
      </c>
      <c r="H1211" s="159">
        <v>8.52</v>
      </c>
      <c r="I1211" s="160"/>
      <c r="L1211" s="156"/>
      <c r="M1211" s="161"/>
      <c r="T1211" s="162"/>
      <c r="AT1211" s="157" t="s">
        <v>177</v>
      </c>
      <c r="AU1211" s="157" t="s">
        <v>87</v>
      </c>
      <c r="AV1211" s="13" t="s">
        <v>87</v>
      </c>
      <c r="AW1211" s="13" t="s">
        <v>38</v>
      </c>
      <c r="AX1211" s="13" t="s">
        <v>78</v>
      </c>
      <c r="AY1211" s="157" t="s">
        <v>165</v>
      </c>
    </row>
    <row r="1212" spans="2:51" s="13" customFormat="1" ht="10.199999999999999">
      <c r="B1212" s="156"/>
      <c r="D1212" s="150" t="s">
        <v>177</v>
      </c>
      <c r="E1212" s="157" t="s">
        <v>31</v>
      </c>
      <c r="F1212" s="158" t="s">
        <v>479</v>
      </c>
      <c r="H1212" s="159">
        <v>1.23</v>
      </c>
      <c r="I1212" s="160"/>
      <c r="L1212" s="156"/>
      <c r="M1212" s="161"/>
      <c r="T1212" s="162"/>
      <c r="AT1212" s="157" t="s">
        <v>177</v>
      </c>
      <c r="AU1212" s="157" t="s">
        <v>87</v>
      </c>
      <c r="AV1212" s="13" t="s">
        <v>87</v>
      </c>
      <c r="AW1212" s="13" t="s">
        <v>38</v>
      </c>
      <c r="AX1212" s="13" t="s">
        <v>78</v>
      </c>
      <c r="AY1212" s="157" t="s">
        <v>165</v>
      </c>
    </row>
    <row r="1213" spans="2:51" s="12" customFormat="1" ht="10.199999999999999">
      <c r="B1213" s="149"/>
      <c r="D1213" s="150" t="s">
        <v>177</v>
      </c>
      <c r="E1213" s="151" t="s">
        <v>31</v>
      </c>
      <c r="F1213" s="152" t="s">
        <v>382</v>
      </c>
      <c r="H1213" s="151" t="s">
        <v>31</v>
      </c>
      <c r="I1213" s="153"/>
      <c r="L1213" s="149"/>
      <c r="M1213" s="154"/>
      <c r="T1213" s="155"/>
      <c r="AT1213" s="151" t="s">
        <v>177</v>
      </c>
      <c r="AU1213" s="151" t="s">
        <v>87</v>
      </c>
      <c r="AV1213" s="12" t="s">
        <v>39</v>
      </c>
      <c r="AW1213" s="12" t="s">
        <v>38</v>
      </c>
      <c r="AX1213" s="12" t="s">
        <v>78</v>
      </c>
      <c r="AY1213" s="151" t="s">
        <v>165</v>
      </c>
    </row>
    <row r="1214" spans="2:51" s="13" customFormat="1" ht="10.199999999999999">
      <c r="B1214" s="156"/>
      <c r="D1214" s="150" t="s">
        <v>177</v>
      </c>
      <c r="E1214" s="157" t="s">
        <v>31</v>
      </c>
      <c r="F1214" s="158" t="s">
        <v>383</v>
      </c>
      <c r="H1214" s="159">
        <v>112.89</v>
      </c>
      <c r="I1214" s="160"/>
      <c r="L1214" s="156"/>
      <c r="M1214" s="161"/>
      <c r="T1214" s="162"/>
      <c r="AT1214" s="157" t="s">
        <v>177</v>
      </c>
      <c r="AU1214" s="157" t="s">
        <v>87</v>
      </c>
      <c r="AV1214" s="13" t="s">
        <v>87</v>
      </c>
      <c r="AW1214" s="13" t="s">
        <v>38</v>
      </c>
      <c r="AX1214" s="13" t="s">
        <v>78</v>
      </c>
      <c r="AY1214" s="157" t="s">
        <v>165</v>
      </c>
    </row>
    <row r="1215" spans="2:51" s="12" customFormat="1" ht="10.199999999999999">
      <c r="B1215" s="149"/>
      <c r="D1215" s="150" t="s">
        <v>177</v>
      </c>
      <c r="E1215" s="151" t="s">
        <v>31</v>
      </c>
      <c r="F1215" s="152" t="s">
        <v>384</v>
      </c>
      <c r="H1215" s="151" t="s">
        <v>31</v>
      </c>
      <c r="I1215" s="153"/>
      <c r="L1215" s="149"/>
      <c r="M1215" s="154"/>
      <c r="T1215" s="155"/>
      <c r="AT1215" s="151" t="s">
        <v>177</v>
      </c>
      <c r="AU1215" s="151" t="s">
        <v>87</v>
      </c>
      <c r="AV1215" s="12" t="s">
        <v>39</v>
      </c>
      <c r="AW1215" s="12" t="s">
        <v>38</v>
      </c>
      <c r="AX1215" s="12" t="s">
        <v>78</v>
      </c>
      <c r="AY1215" s="151" t="s">
        <v>165</v>
      </c>
    </row>
    <row r="1216" spans="2:51" s="13" customFormat="1" ht="10.199999999999999">
      <c r="B1216" s="156"/>
      <c r="D1216" s="150" t="s">
        <v>177</v>
      </c>
      <c r="E1216" s="157" t="s">
        <v>31</v>
      </c>
      <c r="F1216" s="158" t="s">
        <v>385</v>
      </c>
      <c r="H1216" s="159">
        <v>43.23</v>
      </c>
      <c r="I1216" s="160"/>
      <c r="L1216" s="156"/>
      <c r="M1216" s="161"/>
      <c r="T1216" s="162"/>
      <c r="AT1216" s="157" t="s">
        <v>177</v>
      </c>
      <c r="AU1216" s="157" t="s">
        <v>87</v>
      </c>
      <c r="AV1216" s="13" t="s">
        <v>87</v>
      </c>
      <c r="AW1216" s="13" t="s">
        <v>38</v>
      </c>
      <c r="AX1216" s="13" t="s">
        <v>78</v>
      </c>
      <c r="AY1216" s="157" t="s">
        <v>165</v>
      </c>
    </row>
    <row r="1217" spans="2:65" s="12" customFormat="1" ht="10.199999999999999">
      <c r="B1217" s="149"/>
      <c r="D1217" s="150" t="s">
        <v>177</v>
      </c>
      <c r="E1217" s="151" t="s">
        <v>31</v>
      </c>
      <c r="F1217" s="152" t="s">
        <v>481</v>
      </c>
      <c r="H1217" s="151" t="s">
        <v>31</v>
      </c>
      <c r="I1217" s="153"/>
      <c r="L1217" s="149"/>
      <c r="M1217" s="154"/>
      <c r="T1217" s="155"/>
      <c r="AT1217" s="151" t="s">
        <v>177</v>
      </c>
      <c r="AU1217" s="151" t="s">
        <v>87</v>
      </c>
      <c r="AV1217" s="12" t="s">
        <v>39</v>
      </c>
      <c r="AW1217" s="12" t="s">
        <v>38</v>
      </c>
      <c r="AX1217" s="12" t="s">
        <v>78</v>
      </c>
      <c r="AY1217" s="151" t="s">
        <v>165</v>
      </c>
    </row>
    <row r="1218" spans="2:65" s="13" customFormat="1" ht="10.199999999999999">
      <c r="B1218" s="156"/>
      <c r="D1218" s="150" t="s">
        <v>177</v>
      </c>
      <c r="E1218" s="157" t="s">
        <v>31</v>
      </c>
      <c r="F1218" s="158" t="s">
        <v>482</v>
      </c>
      <c r="H1218" s="159">
        <v>15.75</v>
      </c>
      <c r="I1218" s="160"/>
      <c r="L1218" s="156"/>
      <c r="M1218" s="161"/>
      <c r="T1218" s="162"/>
      <c r="AT1218" s="157" t="s">
        <v>177</v>
      </c>
      <c r="AU1218" s="157" t="s">
        <v>87</v>
      </c>
      <c r="AV1218" s="13" t="s">
        <v>87</v>
      </c>
      <c r="AW1218" s="13" t="s">
        <v>38</v>
      </c>
      <c r="AX1218" s="13" t="s">
        <v>78</v>
      </c>
      <c r="AY1218" s="157" t="s">
        <v>165</v>
      </c>
    </row>
    <row r="1219" spans="2:65" s="15" customFormat="1" ht="10.199999999999999">
      <c r="B1219" s="170"/>
      <c r="D1219" s="150" t="s">
        <v>177</v>
      </c>
      <c r="E1219" s="171" t="s">
        <v>31</v>
      </c>
      <c r="F1219" s="172" t="s">
        <v>246</v>
      </c>
      <c r="H1219" s="173">
        <v>727.10299999999995</v>
      </c>
      <c r="I1219" s="174"/>
      <c r="L1219" s="170"/>
      <c r="M1219" s="175"/>
      <c r="T1219" s="176"/>
      <c r="AT1219" s="171" t="s">
        <v>177</v>
      </c>
      <c r="AU1219" s="171" t="s">
        <v>87</v>
      </c>
      <c r="AV1219" s="15" t="s">
        <v>166</v>
      </c>
      <c r="AW1219" s="15" t="s">
        <v>38</v>
      </c>
      <c r="AX1219" s="15" t="s">
        <v>78</v>
      </c>
      <c r="AY1219" s="171" t="s">
        <v>165</v>
      </c>
    </row>
    <row r="1220" spans="2:65" s="12" customFormat="1" ht="10.199999999999999">
      <c r="B1220" s="149"/>
      <c r="D1220" s="150" t="s">
        <v>177</v>
      </c>
      <c r="E1220" s="151" t="s">
        <v>31</v>
      </c>
      <c r="F1220" s="152" t="s">
        <v>1155</v>
      </c>
      <c r="H1220" s="151" t="s">
        <v>31</v>
      </c>
      <c r="I1220" s="153"/>
      <c r="L1220" s="149"/>
      <c r="M1220" s="154"/>
      <c r="T1220" s="155"/>
      <c r="AT1220" s="151" t="s">
        <v>177</v>
      </c>
      <c r="AU1220" s="151" t="s">
        <v>87</v>
      </c>
      <c r="AV1220" s="12" t="s">
        <v>39</v>
      </c>
      <c r="AW1220" s="12" t="s">
        <v>38</v>
      </c>
      <c r="AX1220" s="12" t="s">
        <v>78</v>
      </c>
      <c r="AY1220" s="151" t="s">
        <v>165</v>
      </c>
    </row>
    <row r="1221" spans="2:65" s="13" customFormat="1" ht="10.199999999999999">
      <c r="B1221" s="156"/>
      <c r="D1221" s="150" t="s">
        <v>177</v>
      </c>
      <c r="E1221" s="157" t="s">
        <v>31</v>
      </c>
      <c r="F1221" s="158" t="s">
        <v>1156</v>
      </c>
      <c r="H1221" s="159">
        <v>-86.046000000000006</v>
      </c>
      <c r="I1221" s="160"/>
      <c r="L1221" s="156"/>
      <c r="M1221" s="161"/>
      <c r="T1221" s="162"/>
      <c r="AT1221" s="157" t="s">
        <v>177</v>
      </c>
      <c r="AU1221" s="157" t="s">
        <v>87</v>
      </c>
      <c r="AV1221" s="13" t="s">
        <v>87</v>
      </c>
      <c r="AW1221" s="13" t="s">
        <v>38</v>
      </c>
      <c r="AX1221" s="13" t="s">
        <v>78</v>
      </c>
      <c r="AY1221" s="157" t="s">
        <v>165</v>
      </c>
    </row>
    <row r="1222" spans="2:65" s="14" customFormat="1" ht="10.199999999999999">
      <c r="B1222" s="163"/>
      <c r="D1222" s="150" t="s">
        <v>177</v>
      </c>
      <c r="E1222" s="164" t="s">
        <v>31</v>
      </c>
      <c r="F1222" s="165" t="s">
        <v>180</v>
      </c>
      <c r="H1222" s="166">
        <v>641.05700000000002</v>
      </c>
      <c r="I1222" s="167"/>
      <c r="L1222" s="163"/>
      <c r="M1222" s="168"/>
      <c r="T1222" s="169"/>
      <c r="AT1222" s="164" t="s">
        <v>177</v>
      </c>
      <c r="AU1222" s="164" t="s">
        <v>87</v>
      </c>
      <c r="AV1222" s="14" t="s">
        <v>173</v>
      </c>
      <c r="AW1222" s="14" t="s">
        <v>38</v>
      </c>
      <c r="AX1222" s="14" t="s">
        <v>39</v>
      </c>
      <c r="AY1222" s="164" t="s">
        <v>165</v>
      </c>
    </row>
    <row r="1223" spans="2:65" s="1" customFormat="1" ht="37.799999999999997" customHeight="1">
      <c r="B1223" s="35"/>
      <c r="C1223" s="132" t="s">
        <v>1157</v>
      </c>
      <c r="D1223" s="132" t="s">
        <v>168</v>
      </c>
      <c r="E1223" s="133" t="s">
        <v>1158</v>
      </c>
      <c r="F1223" s="134" t="s">
        <v>1159</v>
      </c>
      <c r="G1223" s="135" t="s">
        <v>183</v>
      </c>
      <c r="H1223" s="136">
        <v>2.29</v>
      </c>
      <c r="I1223" s="137"/>
      <c r="J1223" s="138">
        <f>ROUND(I1223*H1223,2)</f>
        <v>0</v>
      </c>
      <c r="K1223" s="134" t="s">
        <v>172</v>
      </c>
      <c r="L1223" s="35"/>
      <c r="M1223" s="139" t="s">
        <v>31</v>
      </c>
      <c r="N1223" s="140" t="s">
        <v>49</v>
      </c>
      <c r="P1223" s="141">
        <f>O1223*H1223</f>
        <v>0</v>
      </c>
      <c r="Q1223" s="141">
        <v>0</v>
      </c>
      <c r="R1223" s="141">
        <f>Q1223*H1223</f>
        <v>0</v>
      </c>
      <c r="S1223" s="141">
        <v>0.05</v>
      </c>
      <c r="T1223" s="142">
        <f>S1223*H1223</f>
        <v>0.1145</v>
      </c>
      <c r="AR1223" s="143" t="s">
        <v>173</v>
      </c>
      <c r="AT1223" s="143" t="s">
        <v>168</v>
      </c>
      <c r="AU1223" s="143" t="s">
        <v>87</v>
      </c>
      <c r="AY1223" s="19" t="s">
        <v>165</v>
      </c>
      <c r="BE1223" s="144">
        <f>IF(N1223="základní",J1223,0)</f>
        <v>0</v>
      </c>
      <c r="BF1223" s="144">
        <f>IF(N1223="snížená",J1223,0)</f>
        <v>0</v>
      </c>
      <c r="BG1223" s="144">
        <f>IF(N1223="zákl. přenesená",J1223,0)</f>
        <v>0</v>
      </c>
      <c r="BH1223" s="144">
        <f>IF(N1223="sníž. přenesená",J1223,0)</f>
        <v>0</v>
      </c>
      <c r="BI1223" s="144">
        <f>IF(N1223="nulová",J1223,0)</f>
        <v>0</v>
      </c>
      <c r="BJ1223" s="19" t="s">
        <v>39</v>
      </c>
      <c r="BK1223" s="144">
        <f>ROUND(I1223*H1223,2)</f>
        <v>0</v>
      </c>
      <c r="BL1223" s="19" t="s">
        <v>173</v>
      </c>
      <c r="BM1223" s="143" t="s">
        <v>1160</v>
      </c>
    </row>
    <row r="1224" spans="2:65" s="1" customFormat="1" ht="10.199999999999999" hidden="1">
      <c r="B1224" s="35"/>
      <c r="D1224" s="145" t="s">
        <v>175</v>
      </c>
      <c r="F1224" s="146" t="s">
        <v>1161</v>
      </c>
      <c r="I1224" s="147"/>
      <c r="L1224" s="35"/>
      <c r="M1224" s="148"/>
      <c r="T1224" s="56"/>
      <c r="AT1224" s="19" t="s">
        <v>175</v>
      </c>
      <c r="AU1224" s="19" t="s">
        <v>87</v>
      </c>
    </row>
    <row r="1225" spans="2:65" s="12" customFormat="1" ht="20.399999999999999">
      <c r="B1225" s="149"/>
      <c r="D1225" s="150" t="s">
        <v>177</v>
      </c>
      <c r="E1225" s="151" t="s">
        <v>31</v>
      </c>
      <c r="F1225" s="152" t="s">
        <v>1142</v>
      </c>
      <c r="H1225" s="151" t="s">
        <v>31</v>
      </c>
      <c r="I1225" s="153"/>
      <c r="L1225" s="149"/>
      <c r="M1225" s="154"/>
      <c r="T1225" s="155"/>
      <c r="AT1225" s="151" t="s">
        <v>177</v>
      </c>
      <c r="AU1225" s="151" t="s">
        <v>87</v>
      </c>
      <c r="AV1225" s="12" t="s">
        <v>39</v>
      </c>
      <c r="AW1225" s="12" t="s">
        <v>38</v>
      </c>
      <c r="AX1225" s="12" t="s">
        <v>78</v>
      </c>
      <c r="AY1225" s="151" t="s">
        <v>165</v>
      </c>
    </row>
    <row r="1226" spans="2:65" s="13" customFormat="1" ht="10.199999999999999">
      <c r="B1226" s="156"/>
      <c r="D1226" s="150" t="s">
        <v>177</v>
      </c>
      <c r="E1226" s="157" t="s">
        <v>31</v>
      </c>
      <c r="F1226" s="158" t="s">
        <v>1143</v>
      </c>
      <c r="H1226" s="159">
        <v>0.4</v>
      </c>
      <c r="I1226" s="160"/>
      <c r="L1226" s="156"/>
      <c r="M1226" s="161"/>
      <c r="T1226" s="162"/>
      <c r="AT1226" s="157" t="s">
        <v>177</v>
      </c>
      <c r="AU1226" s="157" t="s">
        <v>87</v>
      </c>
      <c r="AV1226" s="13" t="s">
        <v>87</v>
      </c>
      <c r="AW1226" s="13" t="s">
        <v>38</v>
      </c>
      <c r="AX1226" s="13" t="s">
        <v>78</v>
      </c>
      <c r="AY1226" s="157" t="s">
        <v>165</v>
      </c>
    </row>
    <row r="1227" spans="2:65" s="12" customFormat="1" ht="30.6">
      <c r="B1227" s="149"/>
      <c r="D1227" s="150" t="s">
        <v>177</v>
      </c>
      <c r="E1227" s="151" t="s">
        <v>31</v>
      </c>
      <c r="F1227" s="152" t="s">
        <v>1162</v>
      </c>
      <c r="H1227" s="151" t="s">
        <v>31</v>
      </c>
      <c r="I1227" s="153"/>
      <c r="L1227" s="149"/>
      <c r="M1227" s="154"/>
      <c r="T1227" s="155"/>
      <c r="AT1227" s="151" t="s">
        <v>177</v>
      </c>
      <c r="AU1227" s="151" t="s">
        <v>87</v>
      </c>
      <c r="AV1227" s="12" t="s">
        <v>39</v>
      </c>
      <c r="AW1227" s="12" t="s">
        <v>38</v>
      </c>
      <c r="AX1227" s="12" t="s">
        <v>78</v>
      </c>
      <c r="AY1227" s="151" t="s">
        <v>165</v>
      </c>
    </row>
    <row r="1228" spans="2:65" s="13" customFormat="1" ht="10.199999999999999">
      <c r="B1228" s="156"/>
      <c r="D1228" s="150" t="s">
        <v>177</v>
      </c>
      <c r="E1228" s="157" t="s">
        <v>31</v>
      </c>
      <c r="F1228" s="158" t="s">
        <v>1163</v>
      </c>
      <c r="H1228" s="159">
        <v>1.89</v>
      </c>
      <c r="I1228" s="160"/>
      <c r="L1228" s="156"/>
      <c r="M1228" s="161"/>
      <c r="T1228" s="162"/>
      <c r="AT1228" s="157" t="s">
        <v>177</v>
      </c>
      <c r="AU1228" s="157" t="s">
        <v>87</v>
      </c>
      <c r="AV1228" s="13" t="s">
        <v>87</v>
      </c>
      <c r="AW1228" s="13" t="s">
        <v>38</v>
      </c>
      <c r="AX1228" s="13" t="s">
        <v>78</v>
      </c>
      <c r="AY1228" s="157" t="s">
        <v>165</v>
      </c>
    </row>
    <row r="1229" spans="2:65" s="14" customFormat="1" ht="10.199999999999999">
      <c r="B1229" s="163"/>
      <c r="D1229" s="150" t="s">
        <v>177</v>
      </c>
      <c r="E1229" s="164" t="s">
        <v>31</v>
      </c>
      <c r="F1229" s="165" t="s">
        <v>180</v>
      </c>
      <c r="H1229" s="166">
        <v>2.29</v>
      </c>
      <c r="I1229" s="167"/>
      <c r="L1229" s="163"/>
      <c r="M1229" s="168"/>
      <c r="T1229" s="169"/>
      <c r="AT1229" s="164" t="s">
        <v>177</v>
      </c>
      <c r="AU1229" s="164" t="s">
        <v>87</v>
      </c>
      <c r="AV1229" s="14" t="s">
        <v>173</v>
      </c>
      <c r="AW1229" s="14" t="s">
        <v>38</v>
      </c>
      <c r="AX1229" s="14" t="s">
        <v>39</v>
      </c>
      <c r="AY1229" s="164" t="s">
        <v>165</v>
      </c>
    </row>
    <row r="1230" spans="2:65" s="1" customFormat="1" ht="37.799999999999997" customHeight="1">
      <c r="B1230" s="35"/>
      <c r="C1230" s="132" t="s">
        <v>1164</v>
      </c>
      <c r="D1230" s="132" t="s">
        <v>168</v>
      </c>
      <c r="E1230" s="133" t="s">
        <v>1165</v>
      </c>
      <c r="F1230" s="134" t="s">
        <v>1166</v>
      </c>
      <c r="G1230" s="135" t="s">
        <v>183</v>
      </c>
      <c r="H1230" s="136">
        <v>86.046000000000006</v>
      </c>
      <c r="I1230" s="137"/>
      <c r="J1230" s="138">
        <f>ROUND(I1230*H1230,2)</f>
        <v>0</v>
      </c>
      <c r="K1230" s="134" t="s">
        <v>172</v>
      </c>
      <c r="L1230" s="35"/>
      <c r="M1230" s="139" t="s">
        <v>31</v>
      </c>
      <c r="N1230" s="140" t="s">
        <v>49</v>
      </c>
      <c r="P1230" s="141">
        <f>O1230*H1230</f>
        <v>0</v>
      </c>
      <c r="Q1230" s="141">
        <v>0</v>
      </c>
      <c r="R1230" s="141">
        <f>Q1230*H1230</f>
        <v>0</v>
      </c>
      <c r="S1230" s="141">
        <v>8.8999999999999996E-2</v>
      </c>
      <c r="T1230" s="142">
        <f>S1230*H1230</f>
        <v>7.6580940000000002</v>
      </c>
      <c r="AR1230" s="143" t="s">
        <v>173</v>
      </c>
      <c r="AT1230" s="143" t="s">
        <v>168</v>
      </c>
      <c r="AU1230" s="143" t="s">
        <v>87</v>
      </c>
      <c r="AY1230" s="19" t="s">
        <v>165</v>
      </c>
      <c r="BE1230" s="144">
        <f>IF(N1230="základní",J1230,0)</f>
        <v>0</v>
      </c>
      <c r="BF1230" s="144">
        <f>IF(N1230="snížená",J1230,0)</f>
        <v>0</v>
      </c>
      <c r="BG1230" s="144">
        <f>IF(N1230="zákl. přenesená",J1230,0)</f>
        <v>0</v>
      </c>
      <c r="BH1230" s="144">
        <f>IF(N1230="sníž. přenesená",J1230,0)</f>
        <v>0</v>
      </c>
      <c r="BI1230" s="144">
        <f>IF(N1230="nulová",J1230,0)</f>
        <v>0</v>
      </c>
      <c r="BJ1230" s="19" t="s">
        <v>39</v>
      </c>
      <c r="BK1230" s="144">
        <f>ROUND(I1230*H1230,2)</f>
        <v>0</v>
      </c>
      <c r="BL1230" s="19" t="s">
        <v>173</v>
      </c>
      <c r="BM1230" s="143" t="s">
        <v>1167</v>
      </c>
    </row>
    <row r="1231" spans="2:65" s="1" customFormat="1" ht="10.199999999999999" hidden="1">
      <c r="B1231" s="35"/>
      <c r="D1231" s="145" t="s">
        <v>175</v>
      </c>
      <c r="F1231" s="146" t="s">
        <v>1168</v>
      </c>
      <c r="I1231" s="147"/>
      <c r="L1231" s="35"/>
      <c r="M1231" s="148"/>
      <c r="T1231" s="56"/>
      <c r="AT1231" s="19" t="s">
        <v>175</v>
      </c>
      <c r="AU1231" s="19" t="s">
        <v>87</v>
      </c>
    </row>
    <row r="1232" spans="2:65" s="12" customFormat="1" ht="10.199999999999999">
      <c r="B1232" s="149"/>
      <c r="D1232" s="150" t="s">
        <v>177</v>
      </c>
      <c r="E1232" s="151" t="s">
        <v>31</v>
      </c>
      <c r="F1232" s="152" t="s">
        <v>1169</v>
      </c>
      <c r="H1232" s="151" t="s">
        <v>31</v>
      </c>
      <c r="I1232" s="153"/>
      <c r="L1232" s="149"/>
      <c r="M1232" s="154"/>
      <c r="T1232" s="155"/>
      <c r="AT1232" s="151" t="s">
        <v>177</v>
      </c>
      <c r="AU1232" s="151" t="s">
        <v>87</v>
      </c>
      <c r="AV1232" s="12" t="s">
        <v>39</v>
      </c>
      <c r="AW1232" s="12" t="s">
        <v>38</v>
      </c>
      <c r="AX1232" s="12" t="s">
        <v>78</v>
      </c>
      <c r="AY1232" s="151" t="s">
        <v>165</v>
      </c>
    </row>
    <row r="1233" spans="2:65" s="12" customFormat="1" ht="10.199999999999999">
      <c r="B1233" s="149"/>
      <c r="D1233" s="150" t="s">
        <v>177</v>
      </c>
      <c r="E1233" s="151" t="s">
        <v>31</v>
      </c>
      <c r="F1233" s="152" t="s">
        <v>465</v>
      </c>
      <c r="H1233" s="151" t="s">
        <v>31</v>
      </c>
      <c r="I1233" s="153"/>
      <c r="L1233" s="149"/>
      <c r="M1233" s="154"/>
      <c r="T1233" s="155"/>
      <c r="AT1233" s="151" t="s">
        <v>177</v>
      </c>
      <c r="AU1233" s="151" t="s">
        <v>87</v>
      </c>
      <c r="AV1233" s="12" t="s">
        <v>39</v>
      </c>
      <c r="AW1233" s="12" t="s">
        <v>38</v>
      </c>
      <c r="AX1233" s="12" t="s">
        <v>78</v>
      </c>
      <c r="AY1233" s="151" t="s">
        <v>165</v>
      </c>
    </row>
    <row r="1234" spans="2:65" s="13" customFormat="1" ht="10.199999999999999">
      <c r="B1234" s="156"/>
      <c r="D1234" s="150" t="s">
        <v>177</v>
      </c>
      <c r="E1234" s="157" t="s">
        <v>31</v>
      </c>
      <c r="F1234" s="158" t="s">
        <v>1170</v>
      </c>
      <c r="H1234" s="159">
        <v>4.6500000000000004</v>
      </c>
      <c r="I1234" s="160"/>
      <c r="L1234" s="156"/>
      <c r="M1234" s="161"/>
      <c r="T1234" s="162"/>
      <c r="AT1234" s="157" t="s">
        <v>177</v>
      </c>
      <c r="AU1234" s="157" t="s">
        <v>87</v>
      </c>
      <c r="AV1234" s="13" t="s">
        <v>87</v>
      </c>
      <c r="AW1234" s="13" t="s">
        <v>38</v>
      </c>
      <c r="AX1234" s="13" t="s">
        <v>78</v>
      </c>
      <c r="AY1234" s="157" t="s">
        <v>165</v>
      </c>
    </row>
    <row r="1235" spans="2:65" s="12" customFormat="1" ht="10.199999999999999">
      <c r="B1235" s="149"/>
      <c r="D1235" s="150" t="s">
        <v>177</v>
      </c>
      <c r="E1235" s="151" t="s">
        <v>31</v>
      </c>
      <c r="F1235" s="152" t="s">
        <v>1171</v>
      </c>
      <c r="H1235" s="151" t="s">
        <v>31</v>
      </c>
      <c r="I1235" s="153"/>
      <c r="L1235" s="149"/>
      <c r="M1235" s="154"/>
      <c r="T1235" s="155"/>
      <c r="AT1235" s="151" t="s">
        <v>177</v>
      </c>
      <c r="AU1235" s="151" t="s">
        <v>87</v>
      </c>
      <c r="AV1235" s="12" t="s">
        <v>39</v>
      </c>
      <c r="AW1235" s="12" t="s">
        <v>38</v>
      </c>
      <c r="AX1235" s="12" t="s">
        <v>78</v>
      </c>
      <c r="AY1235" s="151" t="s">
        <v>165</v>
      </c>
    </row>
    <row r="1236" spans="2:65" s="13" customFormat="1" ht="10.199999999999999">
      <c r="B1236" s="156"/>
      <c r="D1236" s="150" t="s">
        <v>177</v>
      </c>
      <c r="E1236" s="157" t="s">
        <v>31</v>
      </c>
      <c r="F1236" s="158" t="s">
        <v>1172</v>
      </c>
      <c r="H1236" s="159">
        <v>33.299999999999997</v>
      </c>
      <c r="I1236" s="160"/>
      <c r="L1236" s="156"/>
      <c r="M1236" s="161"/>
      <c r="T1236" s="162"/>
      <c r="AT1236" s="157" t="s">
        <v>177</v>
      </c>
      <c r="AU1236" s="157" t="s">
        <v>87</v>
      </c>
      <c r="AV1236" s="13" t="s">
        <v>87</v>
      </c>
      <c r="AW1236" s="13" t="s">
        <v>38</v>
      </c>
      <c r="AX1236" s="13" t="s">
        <v>78</v>
      </c>
      <c r="AY1236" s="157" t="s">
        <v>165</v>
      </c>
    </row>
    <row r="1237" spans="2:65" s="13" customFormat="1" ht="10.199999999999999">
      <c r="B1237" s="156"/>
      <c r="D1237" s="150" t="s">
        <v>177</v>
      </c>
      <c r="E1237" s="157" t="s">
        <v>31</v>
      </c>
      <c r="F1237" s="158" t="s">
        <v>1173</v>
      </c>
      <c r="H1237" s="159">
        <v>5.55</v>
      </c>
      <c r="I1237" s="160"/>
      <c r="L1237" s="156"/>
      <c r="M1237" s="161"/>
      <c r="T1237" s="162"/>
      <c r="AT1237" s="157" t="s">
        <v>177</v>
      </c>
      <c r="AU1237" s="157" t="s">
        <v>87</v>
      </c>
      <c r="AV1237" s="13" t="s">
        <v>87</v>
      </c>
      <c r="AW1237" s="13" t="s">
        <v>38</v>
      </c>
      <c r="AX1237" s="13" t="s">
        <v>78</v>
      </c>
      <c r="AY1237" s="157" t="s">
        <v>165</v>
      </c>
    </row>
    <row r="1238" spans="2:65" s="12" customFormat="1" ht="10.199999999999999">
      <c r="B1238" s="149"/>
      <c r="D1238" s="150" t="s">
        <v>177</v>
      </c>
      <c r="E1238" s="151" t="s">
        <v>31</v>
      </c>
      <c r="F1238" s="152" t="s">
        <v>469</v>
      </c>
      <c r="H1238" s="151" t="s">
        <v>31</v>
      </c>
      <c r="I1238" s="153"/>
      <c r="L1238" s="149"/>
      <c r="M1238" s="154"/>
      <c r="T1238" s="155"/>
      <c r="AT1238" s="151" t="s">
        <v>177</v>
      </c>
      <c r="AU1238" s="151" t="s">
        <v>87</v>
      </c>
      <c r="AV1238" s="12" t="s">
        <v>39</v>
      </c>
      <c r="AW1238" s="12" t="s">
        <v>38</v>
      </c>
      <c r="AX1238" s="12" t="s">
        <v>78</v>
      </c>
      <c r="AY1238" s="151" t="s">
        <v>165</v>
      </c>
    </row>
    <row r="1239" spans="2:65" s="13" customFormat="1" ht="10.199999999999999">
      <c r="B1239" s="156"/>
      <c r="D1239" s="150" t="s">
        <v>177</v>
      </c>
      <c r="E1239" s="157" t="s">
        <v>31</v>
      </c>
      <c r="F1239" s="158" t="s">
        <v>1174</v>
      </c>
      <c r="H1239" s="159">
        <v>6.7679999999999998</v>
      </c>
      <c r="I1239" s="160"/>
      <c r="L1239" s="156"/>
      <c r="M1239" s="161"/>
      <c r="T1239" s="162"/>
      <c r="AT1239" s="157" t="s">
        <v>177</v>
      </c>
      <c r="AU1239" s="157" t="s">
        <v>87</v>
      </c>
      <c r="AV1239" s="13" t="s">
        <v>87</v>
      </c>
      <c r="AW1239" s="13" t="s">
        <v>38</v>
      </c>
      <c r="AX1239" s="13" t="s">
        <v>78</v>
      </c>
      <c r="AY1239" s="157" t="s">
        <v>165</v>
      </c>
    </row>
    <row r="1240" spans="2:65" s="12" customFormat="1" ht="10.199999999999999">
      <c r="B1240" s="149"/>
      <c r="D1240" s="150" t="s">
        <v>177</v>
      </c>
      <c r="E1240" s="151" t="s">
        <v>31</v>
      </c>
      <c r="F1240" s="152" t="s">
        <v>389</v>
      </c>
      <c r="H1240" s="151" t="s">
        <v>31</v>
      </c>
      <c r="I1240" s="153"/>
      <c r="L1240" s="149"/>
      <c r="M1240" s="154"/>
      <c r="T1240" s="155"/>
      <c r="AT1240" s="151" t="s">
        <v>177</v>
      </c>
      <c r="AU1240" s="151" t="s">
        <v>87</v>
      </c>
      <c r="AV1240" s="12" t="s">
        <v>39</v>
      </c>
      <c r="AW1240" s="12" t="s">
        <v>38</v>
      </c>
      <c r="AX1240" s="12" t="s">
        <v>78</v>
      </c>
      <c r="AY1240" s="151" t="s">
        <v>165</v>
      </c>
    </row>
    <row r="1241" spans="2:65" s="12" customFormat="1" ht="10.199999999999999">
      <c r="B1241" s="149"/>
      <c r="D1241" s="150" t="s">
        <v>177</v>
      </c>
      <c r="E1241" s="151" t="s">
        <v>31</v>
      </c>
      <c r="F1241" s="152" t="s">
        <v>1175</v>
      </c>
      <c r="H1241" s="151" t="s">
        <v>31</v>
      </c>
      <c r="I1241" s="153"/>
      <c r="L1241" s="149"/>
      <c r="M1241" s="154"/>
      <c r="T1241" s="155"/>
      <c r="AT1241" s="151" t="s">
        <v>177</v>
      </c>
      <c r="AU1241" s="151" t="s">
        <v>87</v>
      </c>
      <c r="AV1241" s="12" t="s">
        <v>39</v>
      </c>
      <c r="AW1241" s="12" t="s">
        <v>38</v>
      </c>
      <c r="AX1241" s="12" t="s">
        <v>78</v>
      </c>
      <c r="AY1241" s="151" t="s">
        <v>165</v>
      </c>
    </row>
    <row r="1242" spans="2:65" s="13" customFormat="1" ht="10.199999999999999">
      <c r="B1242" s="156"/>
      <c r="D1242" s="150" t="s">
        <v>177</v>
      </c>
      <c r="E1242" s="157" t="s">
        <v>31</v>
      </c>
      <c r="F1242" s="158" t="s">
        <v>1176</v>
      </c>
      <c r="H1242" s="159">
        <v>15.82</v>
      </c>
      <c r="I1242" s="160"/>
      <c r="L1242" s="156"/>
      <c r="M1242" s="161"/>
      <c r="T1242" s="162"/>
      <c r="AT1242" s="157" t="s">
        <v>177</v>
      </c>
      <c r="AU1242" s="157" t="s">
        <v>87</v>
      </c>
      <c r="AV1242" s="13" t="s">
        <v>87</v>
      </c>
      <c r="AW1242" s="13" t="s">
        <v>38</v>
      </c>
      <c r="AX1242" s="13" t="s">
        <v>78</v>
      </c>
      <c r="AY1242" s="157" t="s">
        <v>165</v>
      </c>
    </row>
    <row r="1243" spans="2:65" s="12" customFormat="1" ht="10.199999999999999">
      <c r="B1243" s="149"/>
      <c r="D1243" s="150" t="s">
        <v>177</v>
      </c>
      <c r="E1243" s="151" t="s">
        <v>31</v>
      </c>
      <c r="F1243" s="152" t="s">
        <v>1177</v>
      </c>
      <c r="H1243" s="151" t="s">
        <v>31</v>
      </c>
      <c r="I1243" s="153"/>
      <c r="L1243" s="149"/>
      <c r="M1243" s="154"/>
      <c r="T1243" s="155"/>
      <c r="AT1243" s="151" t="s">
        <v>177</v>
      </c>
      <c r="AU1243" s="151" t="s">
        <v>87</v>
      </c>
      <c r="AV1243" s="12" t="s">
        <v>39</v>
      </c>
      <c r="AW1243" s="12" t="s">
        <v>38</v>
      </c>
      <c r="AX1243" s="12" t="s">
        <v>78</v>
      </c>
      <c r="AY1243" s="151" t="s">
        <v>165</v>
      </c>
    </row>
    <row r="1244" spans="2:65" s="13" customFormat="1" ht="10.199999999999999">
      <c r="B1244" s="156"/>
      <c r="D1244" s="150" t="s">
        <v>177</v>
      </c>
      <c r="E1244" s="157" t="s">
        <v>31</v>
      </c>
      <c r="F1244" s="158" t="s">
        <v>1178</v>
      </c>
      <c r="H1244" s="159">
        <v>18.734999999999999</v>
      </c>
      <c r="I1244" s="160"/>
      <c r="L1244" s="156"/>
      <c r="M1244" s="161"/>
      <c r="T1244" s="162"/>
      <c r="AT1244" s="157" t="s">
        <v>177</v>
      </c>
      <c r="AU1244" s="157" t="s">
        <v>87</v>
      </c>
      <c r="AV1244" s="13" t="s">
        <v>87</v>
      </c>
      <c r="AW1244" s="13" t="s">
        <v>38</v>
      </c>
      <c r="AX1244" s="13" t="s">
        <v>78</v>
      </c>
      <c r="AY1244" s="157" t="s">
        <v>165</v>
      </c>
    </row>
    <row r="1245" spans="2:65" s="12" customFormat="1" ht="10.199999999999999">
      <c r="B1245" s="149"/>
      <c r="D1245" s="150" t="s">
        <v>177</v>
      </c>
      <c r="E1245" s="151" t="s">
        <v>31</v>
      </c>
      <c r="F1245" s="152" t="s">
        <v>461</v>
      </c>
      <c r="H1245" s="151" t="s">
        <v>31</v>
      </c>
      <c r="I1245" s="153"/>
      <c r="L1245" s="149"/>
      <c r="M1245" s="154"/>
      <c r="T1245" s="155"/>
      <c r="AT1245" s="151" t="s">
        <v>177</v>
      </c>
      <c r="AU1245" s="151" t="s">
        <v>87</v>
      </c>
      <c r="AV1245" s="12" t="s">
        <v>39</v>
      </c>
      <c r="AW1245" s="12" t="s">
        <v>38</v>
      </c>
      <c r="AX1245" s="12" t="s">
        <v>78</v>
      </c>
      <c r="AY1245" s="151" t="s">
        <v>165</v>
      </c>
    </row>
    <row r="1246" spans="2:65" s="13" customFormat="1" ht="10.199999999999999">
      <c r="B1246" s="156"/>
      <c r="D1246" s="150" t="s">
        <v>177</v>
      </c>
      <c r="E1246" s="157" t="s">
        <v>31</v>
      </c>
      <c r="F1246" s="158" t="s">
        <v>1179</v>
      </c>
      <c r="H1246" s="159">
        <v>1.2230000000000001</v>
      </c>
      <c r="I1246" s="160"/>
      <c r="L1246" s="156"/>
      <c r="M1246" s="161"/>
      <c r="T1246" s="162"/>
      <c r="AT1246" s="157" t="s">
        <v>177</v>
      </c>
      <c r="AU1246" s="157" t="s">
        <v>87</v>
      </c>
      <c r="AV1246" s="13" t="s">
        <v>87</v>
      </c>
      <c r="AW1246" s="13" t="s">
        <v>38</v>
      </c>
      <c r="AX1246" s="13" t="s">
        <v>78</v>
      </c>
      <c r="AY1246" s="157" t="s">
        <v>165</v>
      </c>
    </row>
    <row r="1247" spans="2:65" s="14" customFormat="1" ht="10.199999999999999">
      <c r="B1247" s="163"/>
      <c r="D1247" s="150" t="s">
        <v>177</v>
      </c>
      <c r="E1247" s="164" t="s">
        <v>31</v>
      </c>
      <c r="F1247" s="165" t="s">
        <v>180</v>
      </c>
      <c r="H1247" s="166">
        <v>86.046000000000006</v>
      </c>
      <c r="I1247" s="167"/>
      <c r="L1247" s="163"/>
      <c r="M1247" s="168"/>
      <c r="T1247" s="169"/>
      <c r="AT1247" s="164" t="s">
        <v>177</v>
      </c>
      <c r="AU1247" s="164" t="s">
        <v>87</v>
      </c>
      <c r="AV1247" s="14" t="s">
        <v>173</v>
      </c>
      <c r="AW1247" s="14" t="s">
        <v>38</v>
      </c>
      <c r="AX1247" s="14" t="s">
        <v>39</v>
      </c>
      <c r="AY1247" s="164" t="s">
        <v>165</v>
      </c>
    </row>
    <row r="1248" spans="2:65" s="1" customFormat="1" ht="37.799999999999997" customHeight="1">
      <c r="B1248" s="35"/>
      <c r="C1248" s="132" t="s">
        <v>1180</v>
      </c>
      <c r="D1248" s="132" t="s">
        <v>168</v>
      </c>
      <c r="E1248" s="133" t="s">
        <v>1181</v>
      </c>
      <c r="F1248" s="134" t="s">
        <v>1182</v>
      </c>
      <c r="G1248" s="135" t="s">
        <v>183</v>
      </c>
      <c r="H1248" s="136">
        <v>127.78</v>
      </c>
      <c r="I1248" s="137"/>
      <c r="J1248" s="138">
        <f>ROUND(I1248*H1248,2)</f>
        <v>0</v>
      </c>
      <c r="K1248" s="134" t="s">
        <v>172</v>
      </c>
      <c r="L1248" s="35"/>
      <c r="M1248" s="139" t="s">
        <v>31</v>
      </c>
      <c r="N1248" s="140" t="s">
        <v>49</v>
      </c>
      <c r="P1248" s="141">
        <f>O1248*H1248</f>
        <v>0</v>
      </c>
      <c r="Q1248" s="141">
        <v>0</v>
      </c>
      <c r="R1248" s="141">
        <f>Q1248*H1248</f>
        <v>0</v>
      </c>
      <c r="S1248" s="141">
        <v>7.2999999999999995E-2</v>
      </c>
      <c r="T1248" s="142">
        <f>S1248*H1248</f>
        <v>9.3279399999999999</v>
      </c>
      <c r="AR1248" s="143" t="s">
        <v>173</v>
      </c>
      <c r="AT1248" s="143" t="s">
        <v>168</v>
      </c>
      <c r="AU1248" s="143" t="s">
        <v>87</v>
      </c>
      <c r="AY1248" s="19" t="s">
        <v>165</v>
      </c>
      <c r="BE1248" s="144">
        <f>IF(N1248="základní",J1248,0)</f>
        <v>0</v>
      </c>
      <c r="BF1248" s="144">
        <f>IF(N1248="snížená",J1248,0)</f>
        <v>0</v>
      </c>
      <c r="BG1248" s="144">
        <f>IF(N1248="zákl. přenesená",J1248,0)</f>
        <v>0</v>
      </c>
      <c r="BH1248" s="144">
        <f>IF(N1248="sníž. přenesená",J1248,0)</f>
        <v>0</v>
      </c>
      <c r="BI1248" s="144">
        <f>IF(N1248="nulová",J1248,0)</f>
        <v>0</v>
      </c>
      <c r="BJ1248" s="19" t="s">
        <v>39</v>
      </c>
      <c r="BK1248" s="144">
        <f>ROUND(I1248*H1248,2)</f>
        <v>0</v>
      </c>
      <c r="BL1248" s="19" t="s">
        <v>173</v>
      </c>
      <c r="BM1248" s="143" t="s">
        <v>1183</v>
      </c>
    </row>
    <row r="1249" spans="2:65" s="1" customFormat="1" ht="10.199999999999999" hidden="1">
      <c r="B1249" s="35"/>
      <c r="D1249" s="145" t="s">
        <v>175</v>
      </c>
      <c r="F1249" s="146" t="s">
        <v>1184</v>
      </c>
      <c r="I1249" s="147"/>
      <c r="L1249" s="35"/>
      <c r="M1249" s="148"/>
      <c r="T1249" s="56"/>
      <c r="AT1249" s="19" t="s">
        <v>175</v>
      </c>
      <c r="AU1249" s="19" t="s">
        <v>87</v>
      </c>
    </row>
    <row r="1250" spans="2:65" s="12" customFormat="1" ht="10.199999999999999">
      <c r="B1250" s="149"/>
      <c r="D1250" s="150" t="s">
        <v>177</v>
      </c>
      <c r="E1250" s="151" t="s">
        <v>31</v>
      </c>
      <c r="F1250" s="152" t="s">
        <v>1063</v>
      </c>
      <c r="H1250" s="151" t="s">
        <v>31</v>
      </c>
      <c r="I1250" s="153"/>
      <c r="L1250" s="149"/>
      <c r="M1250" s="154"/>
      <c r="T1250" s="155"/>
      <c r="AT1250" s="151" t="s">
        <v>177</v>
      </c>
      <c r="AU1250" s="151" t="s">
        <v>87</v>
      </c>
      <c r="AV1250" s="12" t="s">
        <v>39</v>
      </c>
      <c r="AW1250" s="12" t="s">
        <v>38</v>
      </c>
      <c r="AX1250" s="12" t="s">
        <v>78</v>
      </c>
      <c r="AY1250" s="151" t="s">
        <v>165</v>
      </c>
    </row>
    <row r="1251" spans="2:65" s="12" customFormat="1" ht="10.199999999999999">
      <c r="B1251" s="149"/>
      <c r="D1251" s="150" t="s">
        <v>177</v>
      </c>
      <c r="E1251" s="151" t="s">
        <v>31</v>
      </c>
      <c r="F1251" s="152" t="s">
        <v>1185</v>
      </c>
      <c r="H1251" s="151" t="s">
        <v>31</v>
      </c>
      <c r="I1251" s="153"/>
      <c r="L1251" s="149"/>
      <c r="M1251" s="154"/>
      <c r="T1251" s="155"/>
      <c r="AT1251" s="151" t="s">
        <v>177</v>
      </c>
      <c r="AU1251" s="151" t="s">
        <v>87</v>
      </c>
      <c r="AV1251" s="12" t="s">
        <v>39</v>
      </c>
      <c r="AW1251" s="12" t="s">
        <v>38</v>
      </c>
      <c r="AX1251" s="12" t="s">
        <v>78</v>
      </c>
      <c r="AY1251" s="151" t="s">
        <v>165</v>
      </c>
    </row>
    <row r="1252" spans="2:65" s="13" customFormat="1" ht="10.199999999999999">
      <c r="B1252" s="156"/>
      <c r="D1252" s="150" t="s">
        <v>177</v>
      </c>
      <c r="E1252" s="157" t="s">
        <v>31</v>
      </c>
      <c r="F1252" s="158" t="s">
        <v>1186</v>
      </c>
      <c r="H1252" s="159">
        <v>106.29</v>
      </c>
      <c r="I1252" s="160"/>
      <c r="L1252" s="156"/>
      <c r="M1252" s="161"/>
      <c r="T1252" s="162"/>
      <c r="AT1252" s="157" t="s">
        <v>177</v>
      </c>
      <c r="AU1252" s="157" t="s">
        <v>87</v>
      </c>
      <c r="AV1252" s="13" t="s">
        <v>87</v>
      </c>
      <c r="AW1252" s="13" t="s">
        <v>38</v>
      </c>
      <c r="AX1252" s="13" t="s">
        <v>78</v>
      </c>
      <c r="AY1252" s="157" t="s">
        <v>165</v>
      </c>
    </row>
    <row r="1253" spans="2:65" s="12" customFormat="1" ht="10.199999999999999">
      <c r="B1253" s="149"/>
      <c r="D1253" s="150" t="s">
        <v>177</v>
      </c>
      <c r="E1253" s="151" t="s">
        <v>31</v>
      </c>
      <c r="F1253" s="152" t="s">
        <v>1187</v>
      </c>
      <c r="H1253" s="151" t="s">
        <v>31</v>
      </c>
      <c r="I1253" s="153"/>
      <c r="L1253" s="149"/>
      <c r="M1253" s="154"/>
      <c r="T1253" s="155"/>
      <c r="AT1253" s="151" t="s">
        <v>177</v>
      </c>
      <c r="AU1253" s="151" t="s">
        <v>87</v>
      </c>
      <c r="AV1253" s="12" t="s">
        <v>39</v>
      </c>
      <c r="AW1253" s="12" t="s">
        <v>38</v>
      </c>
      <c r="AX1253" s="12" t="s">
        <v>78</v>
      </c>
      <c r="AY1253" s="151" t="s">
        <v>165</v>
      </c>
    </row>
    <row r="1254" spans="2:65" s="13" customFormat="1" ht="10.199999999999999">
      <c r="B1254" s="156"/>
      <c r="D1254" s="150" t="s">
        <v>177</v>
      </c>
      <c r="E1254" s="157" t="s">
        <v>31</v>
      </c>
      <c r="F1254" s="158" t="s">
        <v>1188</v>
      </c>
      <c r="H1254" s="159">
        <v>14.08</v>
      </c>
      <c r="I1254" s="160"/>
      <c r="L1254" s="156"/>
      <c r="M1254" s="161"/>
      <c r="T1254" s="162"/>
      <c r="AT1254" s="157" t="s">
        <v>177</v>
      </c>
      <c r="AU1254" s="157" t="s">
        <v>87</v>
      </c>
      <c r="AV1254" s="13" t="s">
        <v>87</v>
      </c>
      <c r="AW1254" s="13" t="s">
        <v>38</v>
      </c>
      <c r="AX1254" s="13" t="s">
        <v>78</v>
      </c>
      <c r="AY1254" s="157" t="s">
        <v>165</v>
      </c>
    </row>
    <row r="1255" spans="2:65" s="12" customFormat="1" ht="10.199999999999999">
      <c r="B1255" s="149"/>
      <c r="D1255" s="150" t="s">
        <v>177</v>
      </c>
      <c r="E1255" s="151" t="s">
        <v>31</v>
      </c>
      <c r="F1255" s="152" t="s">
        <v>1189</v>
      </c>
      <c r="H1255" s="151" t="s">
        <v>31</v>
      </c>
      <c r="I1255" s="153"/>
      <c r="L1255" s="149"/>
      <c r="M1255" s="154"/>
      <c r="T1255" s="155"/>
      <c r="AT1255" s="151" t="s">
        <v>177</v>
      </c>
      <c r="AU1255" s="151" t="s">
        <v>87</v>
      </c>
      <c r="AV1255" s="12" t="s">
        <v>39</v>
      </c>
      <c r="AW1255" s="12" t="s">
        <v>38</v>
      </c>
      <c r="AX1255" s="12" t="s">
        <v>78</v>
      </c>
      <c r="AY1255" s="151" t="s">
        <v>165</v>
      </c>
    </row>
    <row r="1256" spans="2:65" s="13" customFormat="1" ht="10.199999999999999">
      <c r="B1256" s="156"/>
      <c r="D1256" s="150" t="s">
        <v>177</v>
      </c>
      <c r="E1256" s="157" t="s">
        <v>31</v>
      </c>
      <c r="F1256" s="158" t="s">
        <v>1190</v>
      </c>
      <c r="H1256" s="159">
        <v>7.41</v>
      </c>
      <c r="I1256" s="160"/>
      <c r="L1256" s="156"/>
      <c r="M1256" s="161"/>
      <c r="T1256" s="162"/>
      <c r="AT1256" s="157" t="s">
        <v>177</v>
      </c>
      <c r="AU1256" s="157" t="s">
        <v>87</v>
      </c>
      <c r="AV1256" s="13" t="s">
        <v>87</v>
      </c>
      <c r="AW1256" s="13" t="s">
        <v>38</v>
      </c>
      <c r="AX1256" s="13" t="s">
        <v>78</v>
      </c>
      <c r="AY1256" s="157" t="s">
        <v>165</v>
      </c>
    </row>
    <row r="1257" spans="2:65" s="14" customFormat="1" ht="10.199999999999999">
      <c r="B1257" s="163"/>
      <c r="D1257" s="150" t="s">
        <v>177</v>
      </c>
      <c r="E1257" s="164" t="s">
        <v>31</v>
      </c>
      <c r="F1257" s="165" t="s">
        <v>180</v>
      </c>
      <c r="H1257" s="166">
        <v>127.78</v>
      </c>
      <c r="I1257" s="167"/>
      <c r="L1257" s="163"/>
      <c r="M1257" s="168"/>
      <c r="T1257" s="169"/>
      <c r="AT1257" s="164" t="s">
        <v>177</v>
      </c>
      <c r="AU1257" s="164" t="s">
        <v>87</v>
      </c>
      <c r="AV1257" s="14" t="s">
        <v>173</v>
      </c>
      <c r="AW1257" s="14" t="s">
        <v>38</v>
      </c>
      <c r="AX1257" s="14" t="s">
        <v>39</v>
      </c>
      <c r="AY1257" s="164" t="s">
        <v>165</v>
      </c>
    </row>
    <row r="1258" spans="2:65" s="1" customFormat="1" ht="24.15" customHeight="1">
      <c r="B1258" s="35"/>
      <c r="C1258" s="132" t="s">
        <v>1191</v>
      </c>
      <c r="D1258" s="132" t="s">
        <v>168</v>
      </c>
      <c r="E1258" s="133" t="s">
        <v>1192</v>
      </c>
      <c r="F1258" s="134" t="s">
        <v>1193</v>
      </c>
      <c r="G1258" s="135" t="s">
        <v>183</v>
      </c>
      <c r="H1258" s="136">
        <v>6.26</v>
      </c>
      <c r="I1258" s="137"/>
      <c r="J1258" s="138">
        <f>ROUND(I1258*H1258,2)</f>
        <v>0</v>
      </c>
      <c r="K1258" s="134" t="s">
        <v>172</v>
      </c>
      <c r="L1258" s="35"/>
      <c r="M1258" s="139" t="s">
        <v>31</v>
      </c>
      <c r="N1258" s="140" t="s">
        <v>49</v>
      </c>
      <c r="P1258" s="141">
        <f>O1258*H1258</f>
        <v>0</v>
      </c>
      <c r="Q1258" s="141">
        <v>0</v>
      </c>
      <c r="R1258" s="141">
        <f>Q1258*H1258</f>
        <v>0</v>
      </c>
      <c r="S1258" s="141">
        <v>2.1999999999999999E-2</v>
      </c>
      <c r="T1258" s="142">
        <f>S1258*H1258</f>
        <v>0.13771999999999998</v>
      </c>
      <c r="AR1258" s="143" t="s">
        <v>173</v>
      </c>
      <c r="AT1258" s="143" t="s">
        <v>168</v>
      </c>
      <c r="AU1258" s="143" t="s">
        <v>87</v>
      </c>
      <c r="AY1258" s="19" t="s">
        <v>165</v>
      </c>
      <c r="BE1258" s="144">
        <f>IF(N1258="základní",J1258,0)</f>
        <v>0</v>
      </c>
      <c r="BF1258" s="144">
        <f>IF(N1258="snížená",J1258,0)</f>
        <v>0</v>
      </c>
      <c r="BG1258" s="144">
        <f>IF(N1258="zákl. přenesená",J1258,0)</f>
        <v>0</v>
      </c>
      <c r="BH1258" s="144">
        <f>IF(N1258="sníž. přenesená",J1258,0)</f>
        <v>0</v>
      </c>
      <c r="BI1258" s="144">
        <f>IF(N1258="nulová",J1258,0)</f>
        <v>0</v>
      </c>
      <c r="BJ1258" s="19" t="s">
        <v>39</v>
      </c>
      <c r="BK1258" s="144">
        <f>ROUND(I1258*H1258,2)</f>
        <v>0</v>
      </c>
      <c r="BL1258" s="19" t="s">
        <v>173</v>
      </c>
      <c r="BM1258" s="143" t="s">
        <v>1194</v>
      </c>
    </row>
    <row r="1259" spans="2:65" s="1" customFormat="1" ht="10.199999999999999" hidden="1">
      <c r="B1259" s="35"/>
      <c r="D1259" s="145" t="s">
        <v>175</v>
      </c>
      <c r="F1259" s="146" t="s">
        <v>1195</v>
      </c>
      <c r="I1259" s="147"/>
      <c r="L1259" s="35"/>
      <c r="M1259" s="148"/>
      <c r="T1259" s="56"/>
      <c r="AT1259" s="19" t="s">
        <v>175</v>
      </c>
      <c r="AU1259" s="19" t="s">
        <v>87</v>
      </c>
    </row>
    <row r="1260" spans="2:65" s="12" customFormat="1" ht="10.199999999999999">
      <c r="B1260" s="149"/>
      <c r="D1260" s="150" t="s">
        <v>177</v>
      </c>
      <c r="E1260" s="151" t="s">
        <v>31</v>
      </c>
      <c r="F1260" s="152" t="s">
        <v>1196</v>
      </c>
      <c r="H1260" s="151" t="s">
        <v>31</v>
      </c>
      <c r="I1260" s="153"/>
      <c r="L1260" s="149"/>
      <c r="M1260" s="154"/>
      <c r="T1260" s="155"/>
      <c r="AT1260" s="151" t="s">
        <v>177</v>
      </c>
      <c r="AU1260" s="151" t="s">
        <v>87</v>
      </c>
      <c r="AV1260" s="12" t="s">
        <v>39</v>
      </c>
      <c r="AW1260" s="12" t="s">
        <v>38</v>
      </c>
      <c r="AX1260" s="12" t="s">
        <v>78</v>
      </c>
      <c r="AY1260" s="151" t="s">
        <v>165</v>
      </c>
    </row>
    <row r="1261" spans="2:65" s="12" customFormat="1" ht="20.399999999999999">
      <c r="B1261" s="149"/>
      <c r="D1261" s="150" t="s">
        <v>177</v>
      </c>
      <c r="E1261" s="151" t="s">
        <v>31</v>
      </c>
      <c r="F1261" s="152" t="s">
        <v>788</v>
      </c>
      <c r="H1261" s="151" t="s">
        <v>31</v>
      </c>
      <c r="I1261" s="153"/>
      <c r="L1261" s="149"/>
      <c r="M1261" s="154"/>
      <c r="T1261" s="155"/>
      <c r="AT1261" s="151" t="s">
        <v>177</v>
      </c>
      <c r="AU1261" s="151" t="s">
        <v>87</v>
      </c>
      <c r="AV1261" s="12" t="s">
        <v>39</v>
      </c>
      <c r="AW1261" s="12" t="s">
        <v>38</v>
      </c>
      <c r="AX1261" s="12" t="s">
        <v>78</v>
      </c>
      <c r="AY1261" s="151" t="s">
        <v>165</v>
      </c>
    </row>
    <row r="1262" spans="2:65" s="13" customFormat="1" ht="10.199999999999999">
      <c r="B1262" s="156"/>
      <c r="D1262" s="150" t="s">
        <v>177</v>
      </c>
      <c r="E1262" s="157" t="s">
        <v>31</v>
      </c>
      <c r="F1262" s="158" t="s">
        <v>789</v>
      </c>
      <c r="H1262" s="159">
        <v>31.3</v>
      </c>
      <c r="I1262" s="160"/>
      <c r="L1262" s="156"/>
      <c r="M1262" s="161"/>
      <c r="T1262" s="162"/>
      <c r="AT1262" s="157" t="s">
        <v>177</v>
      </c>
      <c r="AU1262" s="157" t="s">
        <v>87</v>
      </c>
      <c r="AV1262" s="13" t="s">
        <v>87</v>
      </c>
      <c r="AW1262" s="13" t="s">
        <v>38</v>
      </c>
      <c r="AX1262" s="13" t="s">
        <v>78</v>
      </c>
      <c r="AY1262" s="157" t="s">
        <v>165</v>
      </c>
    </row>
    <row r="1263" spans="2:65" s="14" customFormat="1" ht="10.199999999999999">
      <c r="B1263" s="163"/>
      <c r="D1263" s="150" t="s">
        <v>177</v>
      </c>
      <c r="E1263" s="164" t="s">
        <v>31</v>
      </c>
      <c r="F1263" s="165" t="s">
        <v>180</v>
      </c>
      <c r="H1263" s="166">
        <v>31.3</v>
      </c>
      <c r="I1263" s="167"/>
      <c r="L1263" s="163"/>
      <c r="M1263" s="168"/>
      <c r="T1263" s="169"/>
      <c r="AT1263" s="164" t="s">
        <v>177</v>
      </c>
      <c r="AU1263" s="164" t="s">
        <v>87</v>
      </c>
      <c r="AV1263" s="14" t="s">
        <v>173</v>
      </c>
      <c r="AW1263" s="14" t="s">
        <v>38</v>
      </c>
      <c r="AX1263" s="14" t="s">
        <v>78</v>
      </c>
      <c r="AY1263" s="164" t="s">
        <v>165</v>
      </c>
    </row>
    <row r="1264" spans="2:65" s="12" customFormat="1" ht="10.199999999999999">
      <c r="B1264" s="149"/>
      <c r="D1264" s="150" t="s">
        <v>177</v>
      </c>
      <c r="E1264" s="151" t="s">
        <v>31</v>
      </c>
      <c r="F1264" s="152" t="s">
        <v>1197</v>
      </c>
      <c r="H1264" s="151" t="s">
        <v>31</v>
      </c>
      <c r="I1264" s="153"/>
      <c r="L1264" s="149"/>
      <c r="M1264" s="154"/>
      <c r="T1264" s="155"/>
      <c r="AT1264" s="151" t="s">
        <v>177</v>
      </c>
      <c r="AU1264" s="151" t="s">
        <v>87</v>
      </c>
      <c r="AV1264" s="12" t="s">
        <v>39</v>
      </c>
      <c r="AW1264" s="12" t="s">
        <v>38</v>
      </c>
      <c r="AX1264" s="12" t="s">
        <v>78</v>
      </c>
      <c r="AY1264" s="151" t="s">
        <v>165</v>
      </c>
    </row>
    <row r="1265" spans="2:65" s="13" customFormat="1" ht="10.199999999999999">
      <c r="B1265" s="156"/>
      <c r="D1265" s="150" t="s">
        <v>177</v>
      </c>
      <c r="E1265" s="157" t="s">
        <v>31</v>
      </c>
      <c r="F1265" s="158" t="s">
        <v>1198</v>
      </c>
      <c r="H1265" s="159">
        <v>6.26</v>
      </c>
      <c r="I1265" s="160"/>
      <c r="L1265" s="156"/>
      <c r="M1265" s="161"/>
      <c r="T1265" s="162"/>
      <c r="AT1265" s="157" t="s">
        <v>177</v>
      </c>
      <c r="AU1265" s="157" t="s">
        <v>87</v>
      </c>
      <c r="AV1265" s="13" t="s">
        <v>87</v>
      </c>
      <c r="AW1265" s="13" t="s">
        <v>38</v>
      </c>
      <c r="AX1265" s="13" t="s">
        <v>78</v>
      </c>
      <c r="AY1265" s="157" t="s">
        <v>165</v>
      </c>
    </row>
    <row r="1266" spans="2:65" s="14" customFormat="1" ht="10.199999999999999">
      <c r="B1266" s="163"/>
      <c r="D1266" s="150" t="s">
        <v>177</v>
      </c>
      <c r="E1266" s="164" t="s">
        <v>31</v>
      </c>
      <c r="F1266" s="165" t="s">
        <v>180</v>
      </c>
      <c r="H1266" s="166">
        <v>6.26</v>
      </c>
      <c r="I1266" s="167"/>
      <c r="L1266" s="163"/>
      <c r="M1266" s="168"/>
      <c r="T1266" s="169"/>
      <c r="AT1266" s="164" t="s">
        <v>177</v>
      </c>
      <c r="AU1266" s="164" t="s">
        <v>87</v>
      </c>
      <c r="AV1266" s="14" t="s">
        <v>173</v>
      </c>
      <c r="AW1266" s="14" t="s">
        <v>38</v>
      </c>
      <c r="AX1266" s="14" t="s">
        <v>39</v>
      </c>
      <c r="AY1266" s="164" t="s">
        <v>165</v>
      </c>
    </row>
    <row r="1267" spans="2:65" s="1" customFormat="1" ht="24.15" customHeight="1">
      <c r="B1267" s="35"/>
      <c r="C1267" s="132" t="s">
        <v>1199</v>
      </c>
      <c r="D1267" s="132" t="s">
        <v>168</v>
      </c>
      <c r="E1267" s="133" t="s">
        <v>1200</v>
      </c>
      <c r="F1267" s="134" t="s">
        <v>1201</v>
      </c>
      <c r="G1267" s="135" t="s">
        <v>183</v>
      </c>
      <c r="H1267" s="136">
        <v>14.351000000000001</v>
      </c>
      <c r="I1267" s="137"/>
      <c r="J1267" s="138">
        <f>ROUND(I1267*H1267,2)</f>
        <v>0</v>
      </c>
      <c r="K1267" s="134" t="s">
        <v>172</v>
      </c>
      <c r="L1267" s="35"/>
      <c r="M1267" s="139" t="s">
        <v>31</v>
      </c>
      <c r="N1267" s="140" t="s">
        <v>49</v>
      </c>
      <c r="P1267" s="141">
        <f>O1267*H1267</f>
        <v>0</v>
      </c>
      <c r="Q1267" s="141">
        <v>0</v>
      </c>
      <c r="R1267" s="141">
        <f>Q1267*H1267</f>
        <v>0</v>
      </c>
      <c r="S1267" s="141">
        <v>2.1999999999999999E-2</v>
      </c>
      <c r="T1267" s="142">
        <f>S1267*H1267</f>
        <v>0.315722</v>
      </c>
      <c r="AR1267" s="143" t="s">
        <v>173</v>
      </c>
      <c r="AT1267" s="143" t="s">
        <v>168</v>
      </c>
      <c r="AU1267" s="143" t="s">
        <v>87</v>
      </c>
      <c r="AY1267" s="19" t="s">
        <v>165</v>
      </c>
      <c r="BE1267" s="144">
        <f>IF(N1267="základní",J1267,0)</f>
        <v>0</v>
      </c>
      <c r="BF1267" s="144">
        <f>IF(N1267="snížená",J1267,0)</f>
        <v>0</v>
      </c>
      <c r="BG1267" s="144">
        <f>IF(N1267="zákl. přenesená",J1267,0)</f>
        <v>0</v>
      </c>
      <c r="BH1267" s="144">
        <f>IF(N1267="sníž. přenesená",J1267,0)</f>
        <v>0</v>
      </c>
      <c r="BI1267" s="144">
        <f>IF(N1267="nulová",J1267,0)</f>
        <v>0</v>
      </c>
      <c r="BJ1267" s="19" t="s">
        <v>39</v>
      </c>
      <c r="BK1267" s="144">
        <f>ROUND(I1267*H1267,2)</f>
        <v>0</v>
      </c>
      <c r="BL1267" s="19" t="s">
        <v>173</v>
      </c>
      <c r="BM1267" s="143" t="s">
        <v>1202</v>
      </c>
    </row>
    <row r="1268" spans="2:65" s="1" customFormat="1" ht="10.199999999999999" hidden="1">
      <c r="B1268" s="35"/>
      <c r="D1268" s="145" t="s">
        <v>175</v>
      </c>
      <c r="F1268" s="146" t="s">
        <v>1203</v>
      </c>
      <c r="I1268" s="147"/>
      <c r="L1268" s="35"/>
      <c r="M1268" s="148"/>
      <c r="T1268" s="56"/>
      <c r="AT1268" s="19" t="s">
        <v>175</v>
      </c>
      <c r="AU1268" s="19" t="s">
        <v>87</v>
      </c>
    </row>
    <row r="1269" spans="2:65" s="12" customFormat="1" ht="10.199999999999999">
      <c r="B1269" s="149"/>
      <c r="D1269" s="150" t="s">
        <v>177</v>
      </c>
      <c r="E1269" s="151" t="s">
        <v>31</v>
      </c>
      <c r="F1269" s="152" t="s">
        <v>370</v>
      </c>
      <c r="H1269" s="151" t="s">
        <v>31</v>
      </c>
      <c r="I1269" s="153"/>
      <c r="L1269" s="149"/>
      <c r="M1269" s="154"/>
      <c r="T1269" s="155"/>
      <c r="AT1269" s="151" t="s">
        <v>177</v>
      </c>
      <c r="AU1269" s="151" t="s">
        <v>87</v>
      </c>
      <c r="AV1269" s="12" t="s">
        <v>39</v>
      </c>
      <c r="AW1269" s="12" t="s">
        <v>38</v>
      </c>
      <c r="AX1269" s="12" t="s">
        <v>78</v>
      </c>
      <c r="AY1269" s="151" t="s">
        <v>165</v>
      </c>
    </row>
    <row r="1270" spans="2:65" s="12" customFormat="1" ht="20.399999999999999">
      <c r="B1270" s="149"/>
      <c r="D1270" s="150" t="s">
        <v>177</v>
      </c>
      <c r="E1270" s="151" t="s">
        <v>31</v>
      </c>
      <c r="F1270" s="152" t="s">
        <v>1028</v>
      </c>
      <c r="H1270" s="151" t="s">
        <v>31</v>
      </c>
      <c r="I1270" s="153"/>
      <c r="L1270" s="149"/>
      <c r="M1270" s="154"/>
      <c r="T1270" s="155"/>
      <c r="AT1270" s="151" t="s">
        <v>177</v>
      </c>
      <c r="AU1270" s="151" t="s">
        <v>87</v>
      </c>
      <c r="AV1270" s="12" t="s">
        <v>39</v>
      </c>
      <c r="AW1270" s="12" t="s">
        <v>38</v>
      </c>
      <c r="AX1270" s="12" t="s">
        <v>78</v>
      </c>
      <c r="AY1270" s="151" t="s">
        <v>165</v>
      </c>
    </row>
    <row r="1271" spans="2:65" s="13" customFormat="1" ht="10.199999999999999">
      <c r="B1271" s="156"/>
      <c r="D1271" s="150" t="s">
        <v>177</v>
      </c>
      <c r="E1271" s="157" t="s">
        <v>31</v>
      </c>
      <c r="F1271" s="158" t="s">
        <v>1029</v>
      </c>
      <c r="H1271" s="159">
        <v>21.49</v>
      </c>
      <c r="I1271" s="160"/>
      <c r="L1271" s="156"/>
      <c r="M1271" s="161"/>
      <c r="T1271" s="162"/>
      <c r="AT1271" s="157" t="s">
        <v>177</v>
      </c>
      <c r="AU1271" s="157" t="s">
        <v>87</v>
      </c>
      <c r="AV1271" s="13" t="s">
        <v>87</v>
      </c>
      <c r="AW1271" s="13" t="s">
        <v>38</v>
      </c>
      <c r="AX1271" s="13" t="s">
        <v>78</v>
      </c>
      <c r="AY1271" s="157" t="s">
        <v>165</v>
      </c>
    </row>
    <row r="1272" spans="2:65" s="15" customFormat="1" ht="10.199999999999999">
      <c r="B1272" s="170"/>
      <c r="D1272" s="150" t="s">
        <v>177</v>
      </c>
      <c r="E1272" s="171" t="s">
        <v>31</v>
      </c>
      <c r="F1272" s="172" t="s">
        <v>246</v>
      </c>
      <c r="H1272" s="173">
        <v>21.49</v>
      </c>
      <c r="I1272" s="174"/>
      <c r="L1272" s="170"/>
      <c r="M1272" s="175"/>
      <c r="T1272" s="176"/>
      <c r="AT1272" s="171" t="s">
        <v>177</v>
      </c>
      <c r="AU1272" s="171" t="s">
        <v>87</v>
      </c>
      <c r="AV1272" s="15" t="s">
        <v>166</v>
      </c>
      <c r="AW1272" s="15" t="s">
        <v>38</v>
      </c>
      <c r="AX1272" s="15" t="s">
        <v>78</v>
      </c>
      <c r="AY1272" s="171" t="s">
        <v>165</v>
      </c>
    </row>
    <row r="1273" spans="2:65" s="12" customFormat="1" ht="10.199999999999999">
      <c r="B1273" s="149"/>
      <c r="D1273" s="150" t="s">
        <v>177</v>
      </c>
      <c r="E1273" s="151" t="s">
        <v>31</v>
      </c>
      <c r="F1273" s="152" t="s">
        <v>1204</v>
      </c>
      <c r="H1273" s="151" t="s">
        <v>31</v>
      </c>
      <c r="I1273" s="153"/>
      <c r="L1273" s="149"/>
      <c r="M1273" s="154"/>
      <c r="T1273" s="155"/>
      <c r="AT1273" s="151" t="s">
        <v>177</v>
      </c>
      <c r="AU1273" s="151" t="s">
        <v>87</v>
      </c>
      <c r="AV1273" s="12" t="s">
        <v>39</v>
      </c>
      <c r="AW1273" s="12" t="s">
        <v>38</v>
      </c>
      <c r="AX1273" s="12" t="s">
        <v>78</v>
      </c>
      <c r="AY1273" s="151" t="s">
        <v>165</v>
      </c>
    </row>
    <row r="1274" spans="2:65" s="13" customFormat="1" ht="10.199999999999999">
      <c r="B1274" s="156"/>
      <c r="D1274" s="150" t="s">
        <v>177</v>
      </c>
      <c r="E1274" s="157" t="s">
        <v>31</v>
      </c>
      <c r="F1274" s="158" t="s">
        <v>1186</v>
      </c>
      <c r="H1274" s="159">
        <v>106.29</v>
      </c>
      <c r="I1274" s="160"/>
      <c r="L1274" s="156"/>
      <c r="M1274" s="161"/>
      <c r="T1274" s="162"/>
      <c r="AT1274" s="157" t="s">
        <v>177</v>
      </c>
      <c r="AU1274" s="157" t="s">
        <v>87</v>
      </c>
      <c r="AV1274" s="13" t="s">
        <v>87</v>
      </c>
      <c r="AW1274" s="13" t="s">
        <v>38</v>
      </c>
      <c r="AX1274" s="13" t="s">
        <v>78</v>
      </c>
      <c r="AY1274" s="157" t="s">
        <v>165</v>
      </c>
    </row>
    <row r="1275" spans="2:65" s="12" customFormat="1" ht="10.199999999999999">
      <c r="B1275" s="149"/>
      <c r="D1275" s="150" t="s">
        <v>177</v>
      </c>
      <c r="E1275" s="151" t="s">
        <v>31</v>
      </c>
      <c r="F1275" s="152" t="s">
        <v>924</v>
      </c>
      <c r="H1275" s="151" t="s">
        <v>31</v>
      </c>
      <c r="I1275" s="153"/>
      <c r="L1275" s="149"/>
      <c r="M1275" s="154"/>
      <c r="T1275" s="155"/>
      <c r="AT1275" s="151" t="s">
        <v>177</v>
      </c>
      <c r="AU1275" s="151" t="s">
        <v>87</v>
      </c>
      <c r="AV1275" s="12" t="s">
        <v>39</v>
      </c>
      <c r="AW1275" s="12" t="s">
        <v>38</v>
      </c>
      <c r="AX1275" s="12" t="s">
        <v>78</v>
      </c>
      <c r="AY1275" s="151" t="s">
        <v>165</v>
      </c>
    </row>
    <row r="1276" spans="2:65" s="13" customFormat="1" ht="10.199999999999999">
      <c r="B1276" s="156"/>
      <c r="D1276" s="150" t="s">
        <v>177</v>
      </c>
      <c r="E1276" s="157" t="s">
        <v>31</v>
      </c>
      <c r="F1276" s="158" t="s">
        <v>925</v>
      </c>
      <c r="H1276" s="159">
        <v>-5.76</v>
      </c>
      <c r="I1276" s="160"/>
      <c r="L1276" s="156"/>
      <c r="M1276" s="161"/>
      <c r="T1276" s="162"/>
      <c r="AT1276" s="157" t="s">
        <v>177</v>
      </c>
      <c r="AU1276" s="157" t="s">
        <v>87</v>
      </c>
      <c r="AV1276" s="13" t="s">
        <v>87</v>
      </c>
      <c r="AW1276" s="13" t="s">
        <v>38</v>
      </c>
      <c r="AX1276" s="13" t="s">
        <v>78</v>
      </c>
      <c r="AY1276" s="157" t="s">
        <v>165</v>
      </c>
    </row>
    <row r="1277" spans="2:65" s="12" customFormat="1" ht="30.6">
      <c r="B1277" s="149"/>
      <c r="D1277" s="150" t="s">
        <v>177</v>
      </c>
      <c r="E1277" s="151" t="s">
        <v>31</v>
      </c>
      <c r="F1277" s="152" t="s">
        <v>1205</v>
      </c>
      <c r="H1277" s="151" t="s">
        <v>31</v>
      </c>
      <c r="I1277" s="153"/>
      <c r="L1277" s="149"/>
      <c r="M1277" s="154"/>
      <c r="T1277" s="155"/>
      <c r="AT1277" s="151" t="s">
        <v>177</v>
      </c>
      <c r="AU1277" s="151" t="s">
        <v>87</v>
      </c>
      <c r="AV1277" s="12" t="s">
        <v>39</v>
      </c>
      <c r="AW1277" s="12" t="s">
        <v>38</v>
      </c>
      <c r="AX1277" s="12" t="s">
        <v>78</v>
      </c>
      <c r="AY1277" s="151" t="s">
        <v>165</v>
      </c>
    </row>
    <row r="1278" spans="2:65" s="15" customFormat="1" ht="10.199999999999999">
      <c r="B1278" s="170"/>
      <c r="D1278" s="150" t="s">
        <v>177</v>
      </c>
      <c r="E1278" s="171" t="s">
        <v>31</v>
      </c>
      <c r="F1278" s="172" t="s">
        <v>246</v>
      </c>
      <c r="H1278" s="173">
        <v>100.53</v>
      </c>
      <c r="I1278" s="174"/>
      <c r="L1278" s="170"/>
      <c r="M1278" s="175"/>
      <c r="T1278" s="176"/>
      <c r="AT1278" s="171" t="s">
        <v>177</v>
      </c>
      <c r="AU1278" s="171" t="s">
        <v>87</v>
      </c>
      <c r="AV1278" s="15" t="s">
        <v>166</v>
      </c>
      <c r="AW1278" s="15" t="s">
        <v>38</v>
      </c>
      <c r="AX1278" s="15" t="s">
        <v>78</v>
      </c>
      <c r="AY1278" s="171" t="s">
        <v>165</v>
      </c>
    </row>
    <row r="1279" spans="2:65" s="14" customFormat="1" ht="10.199999999999999">
      <c r="B1279" s="163"/>
      <c r="D1279" s="150" t="s">
        <v>177</v>
      </c>
      <c r="E1279" s="164" t="s">
        <v>31</v>
      </c>
      <c r="F1279" s="165" t="s">
        <v>180</v>
      </c>
      <c r="H1279" s="166">
        <v>122.02</v>
      </c>
      <c r="I1279" s="167"/>
      <c r="L1279" s="163"/>
      <c r="M1279" s="168"/>
      <c r="T1279" s="169"/>
      <c r="AT1279" s="164" t="s">
        <v>177</v>
      </c>
      <c r="AU1279" s="164" t="s">
        <v>87</v>
      </c>
      <c r="AV1279" s="14" t="s">
        <v>173</v>
      </c>
      <c r="AW1279" s="14" t="s">
        <v>38</v>
      </c>
      <c r="AX1279" s="14" t="s">
        <v>78</v>
      </c>
      <c r="AY1279" s="164" t="s">
        <v>165</v>
      </c>
    </row>
    <row r="1280" spans="2:65" s="12" customFormat="1" ht="10.199999999999999">
      <c r="B1280" s="149"/>
      <c r="D1280" s="150" t="s">
        <v>177</v>
      </c>
      <c r="E1280" s="151" t="s">
        <v>31</v>
      </c>
      <c r="F1280" s="152" t="s">
        <v>1206</v>
      </c>
      <c r="H1280" s="151" t="s">
        <v>31</v>
      </c>
      <c r="I1280" s="153"/>
      <c r="L1280" s="149"/>
      <c r="M1280" s="154"/>
      <c r="T1280" s="155"/>
      <c r="AT1280" s="151" t="s">
        <v>177</v>
      </c>
      <c r="AU1280" s="151" t="s">
        <v>87</v>
      </c>
      <c r="AV1280" s="12" t="s">
        <v>39</v>
      </c>
      <c r="AW1280" s="12" t="s">
        <v>38</v>
      </c>
      <c r="AX1280" s="12" t="s">
        <v>78</v>
      </c>
      <c r="AY1280" s="151" t="s">
        <v>165</v>
      </c>
    </row>
    <row r="1281" spans="2:65" s="13" customFormat="1" ht="10.199999999999999">
      <c r="B1281" s="156"/>
      <c r="D1281" s="150" t="s">
        <v>177</v>
      </c>
      <c r="E1281" s="157" t="s">
        <v>31</v>
      </c>
      <c r="F1281" s="158" t="s">
        <v>1207</v>
      </c>
      <c r="H1281" s="159">
        <v>14.351000000000001</v>
      </c>
      <c r="I1281" s="160"/>
      <c r="L1281" s="156"/>
      <c r="M1281" s="161"/>
      <c r="T1281" s="162"/>
      <c r="AT1281" s="157" t="s">
        <v>177</v>
      </c>
      <c r="AU1281" s="157" t="s">
        <v>87</v>
      </c>
      <c r="AV1281" s="13" t="s">
        <v>87</v>
      </c>
      <c r="AW1281" s="13" t="s">
        <v>38</v>
      </c>
      <c r="AX1281" s="13" t="s">
        <v>78</v>
      </c>
      <c r="AY1281" s="157" t="s">
        <v>165</v>
      </c>
    </row>
    <row r="1282" spans="2:65" s="14" customFormat="1" ht="10.199999999999999">
      <c r="B1282" s="163"/>
      <c r="D1282" s="150" t="s">
        <v>177</v>
      </c>
      <c r="E1282" s="164" t="s">
        <v>31</v>
      </c>
      <c r="F1282" s="165" t="s">
        <v>180</v>
      </c>
      <c r="H1282" s="166">
        <v>14.351000000000001</v>
      </c>
      <c r="I1282" s="167"/>
      <c r="L1282" s="163"/>
      <c r="M1282" s="168"/>
      <c r="T1282" s="169"/>
      <c r="AT1282" s="164" t="s">
        <v>177</v>
      </c>
      <c r="AU1282" s="164" t="s">
        <v>87</v>
      </c>
      <c r="AV1282" s="14" t="s">
        <v>173</v>
      </c>
      <c r="AW1282" s="14" t="s">
        <v>38</v>
      </c>
      <c r="AX1282" s="14" t="s">
        <v>39</v>
      </c>
      <c r="AY1282" s="164" t="s">
        <v>165</v>
      </c>
    </row>
    <row r="1283" spans="2:65" s="1" customFormat="1" ht="24.15" customHeight="1">
      <c r="B1283" s="35"/>
      <c r="C1283" s="132" t="s">
        <v>1208</v>
      </c>
      <c r="D1283" s="132" t="s">
        <v>168</v>
      </c>
      <c r="E1283" s="133" t="s">
        <v>1209</v>
      </c>
      <c r="F1283" s="134" t="s">
        <v>1210</v>
      </c>
      <c r="G1283" s="135" t="s">
        <v>183</v>
      </c>
      <c r="H1283" s="136">
        <v>122.02</v>
      </c>
      <c r="I1283" s="137"/>
      <c r="J1283" s="138">
        <f>ROUND(I1283*H1283,2)</f>
        <v>0</v>
      </c>
      <c r="K1283" s="134" t="s">
        <v>172</v>
      </c>
      <c r="L1283" s="35"/>
      <c r="M1283" s="139" t="s">
        <v>31</v>
      </c>
      <c r="N1283" s="140" t="s">
        <v>49</v>
      </c>
      <c r="P1283" s="141">
        <f>O1283*H1283</f>
        <v>0</v>
      </c>
      <c r="Q1283" s="141">
        <v>0</v>
      </c>
      <c r="R1283" s="141">
        <f>Q1283*H1283</f>
        <v>0</v>
      </c>
      <c r="S1283" s="141">
        <v>0</v>
      </c>
      <c r="T1283" s="142">
        <f>S1283*H1283</f>
        <v>0</v>
      </c>
      <c r="AR1283" s="143" t="s">
        <v>173</v>
      </c>
      <c r="AT1283" s="143" t="s">
        <v>168</v>
      </c>
      <c r="AU1283" s="143" t="s">
        <v>87</v>
      </c>
      <c r="AY1283" s="19" t="s">
        <v>165</v>
      </c>
      <c r="BE1283" s="144">
        <f>IF(N1283="základní",J1283,0)</f>
        <v>0</v>
      </c>
      <c r="BF1283" s="144">
        <f>IF(N1283="snížená",J1283,0)</f>
        <v>0</v>
      </c>
      <c r="BG1283" s="144">
        <f>IF(N1283="zákl. přenesená",J1283,0)</f>
        <v>0</v>
      </c>
      <c r="BH1283" s="144">
        <f>IF(N1283="sníž. přenesená",J1283,0)</f>
        <v>0</v>
      </c>
      <c r="BI1283" s="144">
        <f>IF(N1283="nulová",J1283,0)</f>
        <v>0</v>
      </c>
      <c r="BJ1283" s="19" t="s">
        <v>39</v>
      </c>
      <c r="BK1283" s="144">
        <f>ROUND(I1283*H1283,2)</f>
        <v>0</v>
      </c>
      <c r="BL1283" s="19" t="s">
        <v>173</v>
      </c>
      <c r="BM1283" s="143" t="s">
        <v>1211</v>
      </c>
    </row>
    <row r="1284" spans="2:65" s="1" customFormat="1" ht="10.199999999999999" hidden="1">
      <c r="B1284" s="35"/>
      <c r="D1284" s="145" t="s">
        <v>175</v>
      </c>
      <c r="F1284" s="146" t="s">
        <v>1212</v>
      </c>
      <c r="I1284" s="147"/>
      <c r="L1284" s="35"/>
      <c r="M1284" s="148"/>
      <c r="T1284" s="56"/>
      <c r="AT1284" s="19" t="s">
        <v>175</v>
      </c>
      <c r="AU1284" s="19" t="s">
        <v>87</v>
      </c>
    </row>
    <row r="1285" spans="2:65" s="12" customFormat="1" ht="10.199999999999999">
      <c r="B1285" s="149"/>
      <c r="D1285" s="150" t="s">
        <v>177</v>
      </c>
      <c r="E1285" s="151" t="s">
        <v>31</v>
      </c>
      <c r="F1285" s="152" t="s">
        <v>370</v>
      </c>
      <c r="H1285" s="151" t="s">
        <v>31</v>
      </c>
      <c r="I1285" s="153"/>
      <c r="L1285" s="149"/>
      <c r="M1285" s="154"/>
      <c r="T1285" s="155"/>
      <c r="AT1285" s="151" t="s">
        <v>177</v>
      </c>
      <c r="AU1285" s="151" t="s">
        <v>87</v>
      </c>
      <c r="AV1285" s="12" t="s">
        <v>39</v>
      </c>
      <c r="AW1285" s="12" t="s">
        <v>38</v>
      </c>
      <c r="AX1285" s="12" t="s">
        <v>78</v>
      </c>
      <c r="AY1285" s="151" t="s">
        <v>165</v>
      </c>
    </row>
    <row r="1286" spans="2:65" s="12" customFormat="1" ht="20.399999999999999">
      <c r="B1286" s="149"/>
      <c r="D1286" s="150" t="s">
        <v>177</v>
      </c>
      <c r="E1286" s="151" t="s">
        <v>31</v>
      </c>
      <c r="F1286" s="152" t="s">
        <v>1028</v>
      </c>
      <c r="H1286" s="151" t="s">
        <v>31</v>
      </c>
      <c r="I1286" s="153"/>
      <c r="L1286" s="149"/>
      <c r="M1286" s="154"/>
      <c r="T1286" s="155"/>
      <c r="AT1286" s="151" t="s">
        <v>177</v>
      </c>
      <c r="AU1286" s="151" t="s">
        <v>87</v>
      </c>
      <c r="AV1286" s="12" t="s">
        <v>39</v>
      </c>
      <c r="AW1286" s="12" t="s">
        <v>38</v>
      </c>
      <c r="AX1286" s="12" t="s">
        <v>78</v>
      </c>
      <c r="AY1286" s="151" t="s">
        <v>165</v>
      </c>
    </row>
    <row r="1287" spans="2:65" s="13" customFormat="1" ht="10.199999999999999">
      <c r="B1287" s="156"/>
      <c r="D1287" s="150" t="s">
        <v>177</v>
      </c>
      <c r="E1287" s="157" t="s">
        <v>31</v>
      </c>
      <c r="F1287" s="158" t="s">
        <v>1029</v>
      </c>
      <c r="H1287" s="159">
        <v>21.49</v>
      </c>
      <c r="I1287" s="160"/>
      <c r="L1287" s="156"/>
      <c r="M1287" s="161"/>
      <c r="T1287" s="162"/>
      <c r="AT1287" s="157" t="s">
        <v>177</v>
      </c>
      <c r="AU1287" s="157" t="s">
        <v>87</v>
      </c>
      <c r="AV1287" s="13" t="s">
        <v>87</v>
      </c>
      <c r="AW1287" s="13" t="s">
        <v>38</v>
      </c>
      <c r="AX1287" s="13" t="s">
        <v>78</v>
      </c>
      <c r="AY1287" s="157" t="s">
        <v>165</v>
      </c>
    </row>
    <row r="1288" spans="2:65" s="15" customFormat="1" ht="10.199999999999999">
      <c r="B1288" s="170"/>
      <c r="D1288" s="150" t="s">
        <v>177</v>
      </c>
      <c r="E1288" s="171" t="s">
        <v>31</v>
      </c>
      <c r="F1288" s="172" t="s">
        <v>246</v>
      </c>
      <c r="H1288" s="173">
        <v>21.49</v>
      </c>
      <c r="I1288" s="174"/>
      <c r="L1288" s="170"/>
      <c r="M1288" s="175"/>
      <c r="T1288" s="176"/>
      <c r="AT1288" s="171" t="s">
        <v>177</v>
      </c>
      <c r="AU1288" s="171" t="s">
        <v>87</v>
      </c>
      <c r="AV1288" s="15" t="s">
        <v>166</v>
      </c>
      <c r="AW1288" s="15" t="s">
        <v>38</v>
      </c>
      <c r="AX1288" s="15" t="s">
        <v>78</v>
      </c>
      <c r="AY1288" s="171" t="s">
        <v>165</v>
      </c>
    </row>
    <row r="1289" spans="2:65" s="12" customFormat="1" ht="10.199999999999999">
      <c r="B1289" s="149"/>
      <c r="D1289" s="150" t="s">
        <v>177</v>
      </c>
      <c r="E1289" s="151" t="s">
        <v>31</v>
      </c>
      <c r="F1289" s="152" t="s">
        <v>1204</v>
      </c>
      <c r="H1289" s="151" t="s">
        <v>31</v>
      </c>
      <c r="I1289" s="153"/>
      <c r="L1289" s="149"/>
      <c r="M1289" s="154"/>
      <c r="T1289" s="155"/>
      <c r="AT1289" s="151" t="s">
        <v>177</v>
      </c>
      <c r="AU1289" s="151" t="s">
        <v>87</v>
      </c>
      <c r="AV1289" s="12" t="s">
        <v>39</v>
      </c>
      <c r="AW1289" s="12" t="s">
        <v>38</v>
      </c>
      <c r="AX1289" s="12" t="s">
        <v>78</v>
      </c>
      <c r="AY1289" s="151" t="s">
        <v>165</v>
      </c>
    </row>
    <row r="1290" spans="2:65" s="13" customFormat="1" ht="10.199999999999999">
      <c r="B1290" s="156"/>
      <c r="D1290" s="150" t="s">
        <v>177</v>
      </c>
      <c r="E1290" s="157" t="s">
        <v>31</v>
      </c>
      <c r="F1290" s="158" t="s">
        <v>1186</v>
      </c>
      <c r="H1290" s="159">
        <v>106.29</v>
      </c>
      <c r="I1290" s="160"/>
      <c r="L1290" s="156"/>
      <c r="M1290" s="161"/>
      <c r="T1290" s="162"/>
      <c r="AT1290" s="157" t="s">
        <v>177</v>
      </c>
      <c r="AU1290" s="157" t="s">
        <v>87</v>
      </c>
      <c r="AV1290" s="13" t="s">
        <v>87</v>
      </c>
      <c r="AW1290" s="13" t="s">
        <v>38</v>
      </c>
      <c r="AX1290" s="13" t="s">
        <v>78</v>
      </c>
      <c r="AY1290" s="157" t="s">
        <v>165</v>
      </c>
    </row>
    <row r="1291" spans="2:65" s="12" customFormat="1" ht="10.199999999999999">
      <c r="B1291" s="149"/>
      <c r="D1291" s="150" t="s">
        <v>177</v>
      </c>
      <c r="E1291" s="151" t="s">
        <v>31</v>
      </c>
      <c r="F1291" s="152" t="s">
        <v>924</v>
      </c>
      <c r="H1291" s="151" t="s">
        <v>31</v>
      </c>
      <c r="I1291" s="153"/>
      <c r="L1291" s="149"/>
      <c r="M1291" s="154"/>
      <c r="T1291" s="155"/>
      <c r="AT1291" s="151" t="s">
        <v>177</v>
      </c>
      <c r="AU1291" s="151" t="s">
        <v>87</v>
      </c>
      <c r="AV1291" s="12" t="s">
        <v>39</v>
      </c>
      <c r="AW1291" s="12" t="s">
        <v>38</v>
      </c>
      <c r="AX1291" s="12" t="s">
        <v>78</v>
      </c>
      <c r="AY1291" s="151" t="s">
        <v>165</v>
      </c>
    </row>
    <row r="1292" spans="2:65" s="13" customFormat="1" ht="10.199999999999999">
      <c r="B1292" s="156"/>
      <c r="D1292" s="150" t="s">
        <v>177</v>
      </c>
      <c r="E1292" s="157" t="s">
        <v>31</v>
      </c>
      <c r="F1292" s="158" t="s">
        <v>925</v>
      </c>
      <c r="H1292" s="159">
        <v>-5.76</v>
      </c>
      <c r="I1292" s="160"/>
      <c r="L1292" s="156"/>
      <c r="M1292" s="161"/>
      <c r="T1292" s="162"/>
      <c r="AT1292" s="157" t="s">
        <v>177</v>
      </c>
      <c r="AU1292" s="157" t="s">
        <v>87</v>
      </c>
      <c r="AV1292" s="13" t="s">
        <v>87</v>
      </c>
      <c r="AW1292" s="13" t="s">
        <v>38</v>
      </c>
      <c r="AX1292" s="13" t="s">
        <v>78</v>
      </c>
      <c r="AY1292" s="157" t="s">
        <v>165</v>
      </c>
    </row>
    <row r="1293" spans="2:65" s="12" customFormat="1" ht="30.6">
      <c r="B1293" s="149"/>
      <c r="D1293" s="150" t="s">
        <v>177</v>
      </c>
      <c r="E1293" s="151" t="s">
        <v>31</v>
      </c>
      <c r="F1293" s="152" t="s">
        <v>1205</v>
      </c>
      <c r="H1293" s="151" t="s">
        <v>31</v>
      </c>
      <c r="I1293" s="153"/>
      <c r="L1293" s="149"/>
      <c r="M1293" s="154"/>
      <c r="T1293" s="155"/>
      <c r="AT1293" s="151" t="s">
        <v>177</v>
      </c>
      <c r="AU1293" s="151" t="s">
        <v>87</v>
      </c>
      <c r="AV1293" s="12" t="s">
        <v>39</v>
      </c>
      <c r="AW1293" s="12" t="s">
        <v>38</v>
      </c>
      <c r="AX1293" s="12" t="s">
        <v>78</v>
      </c>
      <c r="AY1293" s="151" t="s">
        <v>165</v>
      </c>
    </row>
    <row r="1294" spans="2:65" s="15" customFormat="1" ht="10.199999999999999">
      <c r="B1294" s="170"/>
      <c r="D1294" s="150" t="s">
        <v>177</v>
      </c>
      <c r="E1294" s="171" t="s">
        <v>31</v>
      </c>
      <c r="F1294" s="172" t="s">
        <v>246</v>
      </c>
      <c r="H1294" s="173">
        <v>100.53</v>
      </c>
      <c r="I1294" s="174"/>
      <c r="L1294" s="170"/>
      <c r="M1294" s="175"/>
      <c r="T1294" s="176"/>
      <c r="AT1294" s="171" t="s">
        <v>177</v>
      </c>
      <c r="AU1294" s="171" t="s">
        <v>87</v>
      </c>
      <c r="AV1294" s="15" t="s">
        <v>166</v>
      </c>
      <c r="AW1294" s="15" t="s">
        <v>38</v>
      </c>
      <c r="AX1294" s="15" t="s">
        <v>78</v>
      </c>
      <c r="AY1294" s="171" t="s">
        <v>165</v>
      </c>
    </row>
    <row r="1295" spans="2:65" s="14" customFormat="1" ht="10.199999999999999">
      <c r="B1295" s="163"/>
      <c r="D1295" s="150" t="s">
        <v>177</v>
      </c>
      <c r="E1295" s="164" t="s">
        <v>31</v>
      </c>
      <c r="F1295" s="165" t="s">
        <v>180</v>
      </c>
      <c r="H1295" s="166">
        <v>122.02</v>
      </c>
      <c r="I1295" s="167"/>
      <c r="L1295" s="163"/>
      <c r="M1295" s="168"/>
      <c r="T1295" s="169"/>
      <c r="AT1295" s="164" t="s">
        <v>177</v>
      </c>
      <c r="AU1295" s="164" t="s">
        <v>87</v>
      </c>
      <c r="AV1295" s="14" t="s">
        <v>173</v>
      </c>
      <c r="AW1295" s="14" t="s">
        <v>38</v>
      </c>
      <c r="AX1295" s="14" t="s">
        <v>39</v>
      </c>
      <c r="AY1295" s="164" t="s">
        <v>165</v>
      </c>
    </row>
    <row r="1296" spans="2:65" s="1" customFormat="1" ht="24.15" customHeight="1">
      <c r="B1296" s="35"/>
      <c r="C1296" s="132" t="s">
        <v>1213</v>
      </c>
      <c r="D1296" s="132" t="s">
        <v>168</v>
      </c>
      <c r="E1296" s="133" t="s">
        <v>1214</v>
      </c>
      <c r="F1296" s="134" t="s">
        <v>1215</v>
      </c>
      <c r="G1296" s="135" t="s">
        <v>183</v>
      </c>
      <c r="H1296" s="136">
        <v>14.351000000000001</v>
      </c>
      <c r="I1296" s="137"/>
      <c r="J1296" s="138">
        <f>ROUND(I1296*H1296,2)</f>
        <v>0</v>
      </c>
      <c r="K1296" s="134" t="s">
        <v>172</v>
      </c>
      <c r="L1296" s="35"/>
      <c r="M1296" s="139" t="s">
        <v>31</v>
      </c>
      <c r="N1296" s="140" t="s">
        <v>49</v>
      </c>
      <c r="P1296" s="141">
        <f>O1296*H1296</f>
        <v>0</v>
      </c>
      <c r="Q1296" s="141">
        <v>0</v>
      </c>
      <c r="R1296" s="141">
        <f>Q1296*H1296</f>
        <v>0</v>
      </c>
      <c r="S1296" s="141">
        <v>0</v>
      </c>
      <c r="T1296" s="142">
        <f>S1296*H1296</f>
        <v>0</v>
      </c>
      <c r="AR1296" s="143" t="s">
        <v>173</v>
      </c>
      <c r="AT1296" s="143" t="s">
        <v>168</v>
      </c>
      <c r="AU1296" s="143" t="s">
        <v>87</v>
      </c>
      <c r="AY1296" s="19" t="s">
        <v>165</v>
      </c>
      <c r="BE1296" s="144">
        <f>IF(N1296="základní",J1296,0)</f>
        <v>0</v>
      </c>
      <c r="BF1296" s="144">
        <f>IF(N1296="snížená",J1296,0)</f>
        <v>0</v>
      </c>
      <c r="BG1296" s="144">
        <f>IF(N1296="zákl. přenesená",J1296,0)</f>
        <v>0</v>
      </c>
      <c r="BH1296" s="144">
        <f>IF(N1296="sníž. přenesená",J1296,0)</f>
        <v>0</v>
      </c>
      <c r="BI1296" s="144">
        <f>IF(N1296="nulová",J1296,0)</f>
        <v>0</v>
      </c>
      <c r="BJ1296" s="19" t="s">
        <v>39</v>
      </c>
      <c r="BK1296" s="144">
        <f>ROUND(I1296*H1296,2)</f>
        <v>0</v>
      </c>
      <c r="BL1296" s="19" t="s">
        <v>173</v>
      </c>
      <c r="BM1296" s="143" t="s">
        <v>1216</v>
      </c>
    </row>
    <row r="1297" spans="2:65" s="1" customFormat="1" ht="10.199999999999999" hidden="1">
      <c r="B1297" s="35"/>
      <c r="D1297" s="145" t="s">
        <v>175</v>
      </c>
      <c r="F1297" s="146" t="s">
        <v>1217</v>
      </c>
      <c r="I1297" s="147"/>
      <c r="L1297" s="35"/>
      <c r="M1297" s="148"/>
      <c r="T1297" s="56"/>
      <c r="AT1297" s="19" t="s">
        <v>175</v>
      </c>
      <c r="AU1297" s="19" t="s">
        <v>87</v>
      </c>
    </row>
    <row r="1298" spans="2:65" s="12" customFormat="1" ht="10.199999999999999">
      <c r="B1298" s="149"/>
      <c r="D1298" s="150" t="s">
        <v>177</v>
      </c>
      <c r="E1298" s="151" t="s">
        <v>31</v>
      </c>
      <c r="F1298" s="152" t="s">
        <v>370</v>
      </c>
      <c r="H1298" s="151" t="s">
        <v>31</v>
      </c>
      <c r="I1298" s="153"/>
      <c r="L1298" s="149"/>
      <c r="M1298" s="154"/>
      <c r="T1298" s="155"/>
      <c r="AT1298" s="151" t="s">
        <v>177</v>
      </c>
      <c r="AU1298" s="151" t="s">
        <v>87</v>
      </c>
      <c r="AV1298" s="12" t="s">
        <v>39</v>
      </c>
      <c r="AW1298" s="12" t="s">
        <v>38</v>
      </c>
      <c r="AX1298" s="12" t="s">
        <v>78</v>
      </c>
      <c r="AY1298" s="151" t="s">
        <v>165</v>
      </c>
    </row>
    <row r="1299" spans="2:65" s="12" customFormat="1" ht="20.399999999999999">
      <c r="B1299" s="149"/>
      <c r="D1299" s="150" t="s">
        <v>177</v>
      </c>
      <c r="E1299" s="151" t="s">
        <v>31</v>
      </c>
      <c r="F1299" s="152" t="s">
        <v>1028</v>
      </c>
      <c r="H1299" s="151" t="s">
        <v>31</v>
      </c>
      <c r="I1299" s="153"/>
      <c r="L1299" s="149"/>
      <c r="M1299" s="154"/>
      <c r="T1299" s="155"/>
      <c r="AT1299" s="151" t="s">
        <v>177</v>
      </c>
      <c r="AU1299" s="151" t="s">
        <v>87</v>
      </c>
      <c r="AV1299" s="12" t="s">
        <v>39</v>
      </c>
      <c r="AW1299" s="12" t="s">
        <v>38</v>
      </c>
      <c r="AX1299" s="12" t="s">
        <v>78</v>
      </c>
      <c r="AY1299" s="151" t="s">
        <v>165</v>
      </c>
    </row>
    <row r="1300" spans="2:65" s="13" customFormat="1" ht="10.199999999999999">
      <c r="B1300" s="156"/>
      <c r="D1300" s="150" t="s">
        <v>177</v>
      </c>
      <c r="E1300" s="157" t="s">
        <v>31</v>
      </c>
      <c r="F1300" s="158" t="s">
        <v>1029</v>
      </c>
      <c r="H1300" s="159">
        <v>21.49</v>
      </c>
      <c r="I1300" s="160"/>
      <c r="L1300" s="156"/>
      <c r="M1300" s="161"/>
      <c r="T1300" s="162"/>
      <c r="AT1300" s="157" t="s">
        <v>177</v>
      </c>
      <c r="AU1300" s="157" t="s">
        <v>87</v>
      </c>
      <c r="AV1300" s="13" t="s">
        <v>87</v>
      </c>
      <c r="AW1300" s="13" t="s">
        <v>38</v>
      </c>
      <c r="AX1300" s="13" t="s">
        <v>78</v>
      </c>
      <c r="AY1300" s="157" t="s">
        <v>165</v>
      </c>
    </row>
    <row r="1301" spans="2:65" s="15" customFormat="1" ht="10.199999999999999">
      <c r="B1301" s="170"/>
      <c r="D1301" s="150" t="s">
        <v>177</v>
      </c>
      <c r="E1301" s="171" t="s">
        <v>31</v>
      </c>
      <c r="F1301" s="172" t="s">
        <v>246</v>
      </c>
      <c r="H1301" s="173">
        <v>21.49</v>
      </c>
      <c r="I1301" s="174"/>
      <c r="L1301" s="170"/>
      <c r="M1301" s="175"/>
      <c r="T1301" s="176"/>
      <c r="AT1301" s="171" t="s">
        <v>177</v>
      </c>
      <c r="AU1301" s="171" t="s">
        <v>87</v>
      </c>
      <c r="AV1301" s="15" t="s">
        <v>166</v>
      </c>
      <c r="AW1301" s="15" t="s">
        <v>38</v>
      </c>
      <c r="AX1301" s="15" t="s">
        <v>78</v>
      </c>
      <c r="AY1301" s="171" t="s">
        <v>165</v>
      </c>
    </row>
    <row r="1302" spans="2:65" s="12" customFormat="1" ht="10.199999999999999">
      <c r="B1302" s="149"/>
      <c r="D1302" s="150" t="s">
        <v>177</v>
      </c>
      <c r="E1302" s="151" t="s">
        <v>31</v>
      </c>
      <c r="F1302" s="152" t="s">
        <v>1204</v>
      </c>
      <c r="H1302" s="151" t="s">
        <v>31</v>
      </c>
      <c r="I1302" s="153"/>
      <c r="L1302" s="149"/>
      <c r="M1302" s="154"/>
      <c r="T1302" s="155"/>
      <c r="AT1302" s="151" t="s">
        <v>177</v>
      </c>
      <c r="AU1302" s="151" t="s">
        <v>87</v>
      </c>
      <c r="AV1302" s="12" t="s">
        <v>39</v>
      </c>
      <c r="AW1302" s="12" t="s">
        <v>38</v>
      </c>
      <c r="AX1302" s="12" t="s">
        <v>78</v>
      </c>
      <c r="AY1302" s="151" t="s">
        <v>165</v>
      </c>
    </row>
    <row r="1303" spans="2:65" s="13" customFormat="1" ht="10.199999999999999">
      <c r="B1303" s="156"/>
      <c r="D1303" s="150" t="s">
        <v>177</v>
      </c>
      <c r="E1303" s="157" t="s">
        <v>31</v>
      </c>
      <c r="F1303" s="158" t="s">
        <v>1186</v>
      </c>
      <c r="H1303" s="159">
        <v>106.29</v>
      </c>
      <c r="I1303" s="160"/>
      <c r="L1303" s="156"/>
      <c r="M1303" s="161"/>
      <c r="T1303" s="162"/>
      <c r="AT1303" s="157" t="s">
        <v>177</v>
      </c>
      <c r="AU1303" s="157" t="s">
        <v>87</v>
      </c>
      <c r="AV1303" s="13" t="s">
        <v>87</v>
      </c>
      <c r="AW1303" s="13" t="s">
        <v>38</v>
      </c>
      <c r="AX1303" s="13" t="s">
        <v>78</v>
      </c>
      <c r="AY1303" s="157" t="s">
        <v>165</v>
      </c>
    </row>
    <row r="1304" spans="2:65" s="12" customFormat="1" ht="10.199999999999999">
      <c r="B1304" s="149"/>
      <c r="D1304" s="150" t="s">
        <v>177</v>
      </c>
      <c r="E1304" s="151" t="s">
        <v>31</v>
      </c>
      <c r="F1304" s="152" t="s">
        <v>924</v>
      </c>
      <c r="H1304" s="151" t="s">
        <v>31</v>
      </c>
      <c r="I1304" s="153"/>
      <c r="L1304" s="149"/>
      <c r="M1304" s="154"/>
      <c r="T1304" s="155"/>
      <c r="AT1304" s="151" t="s">
        <v>177</v>
      </c>
      <c r="AU1304" s="151" t="s">
        <v>87</v>
      </c>
      <c r="AV1304" s="12" t="s">
        <v>39</v>
      </c>
      <c r="AW1304" s="12" t="s">
        <v>38</v>
      </c>
      <c r="AX1304" s="12" t="s">
        <v>78</v>
      </c>
      <c r="AY1304" s="151" t="s">
        <v>165</v>
      </c>
    </row>
    <row r="1305" spans="2:65" s="13" customFormat="1" ht="10.199999999999999">
      <c r="B1305" s="156"/>
      <c r="D1305" s="150" t="s">
        <v>177</v>
      </c>
      <c r="E1305" s="157" t="s">
        <v>31</v>
      </c>
      <c r="F1305" s="158" t="s">
        <v>925</v>
      </c>
      <c r="H1305" s="159">
        <v>-5.76</v>
      </c>
      <c r="I1305" s="160"/>
      <c r="L1305" s="156"/>
      <c r="M1305" s="161"/>
      <c r="T1305" s="162"/>
      <c r="AT1305" s="157" t="s">
        <v>177</v>
      </c>
      <c r="AU1305" s="157" t="s">
        <v>87</v>
      </c>
      <c r="AV1305" s="13" t="s">
        <v>87</v>
      </c>
      <c r="AW1305" s="13" t="s">
        <v>38</v>
      </c>
      <c r="AX1305" s="13" t="s">
        <v>78</v>
      </c>
      <c r="AY1305" s="157" t="s">
        <v>165</v>
      </c>
    </row>
    <row r="1306" spans="2:65" s="12" customFormat="1" ht="30.6">
      <c r="B1306" s="149"/>
      <c r="D1306" s="150" t="s">
        <v>177</v>
      </c>
      <c r="E1306" s="151" t="s">
        <v>31</v>
      </c>
      <c r="F1306" s="152" t="s">
        <v>1205</v>
      </c>
      <c r="H1306" s="151" t="s">
        <v>31</v>
      </c>
      <c r="I1306" s="153"/>
      <c r="L1306" s="149"/>
      <c r="M1306" s="154"/>
      <c r="T1306" s="155"/>
      <c r="AT1306" s="151" t="s">
        <v>177</v>
      </c>
      <c r="AU1306" s="151" t="s">
        <v>87</v>
      </c>
      <c r="AV1306" s="12" t="s">
        <v>39</v>
      </c>
      <c r="AW1306" s="12" t="s">
        <v>38</v>
      </c>
      <c r="AX1306" s="12" t="s">
        <v>78</v>
      </c>
      <c r="AY1306" s="151" t="s">
        <v>165</v>
      </c>
    </row>
    <row r="1307" spans="2:65" s="15" customFormat="1" ht="10.199999999999999">
      <c r="B1307" s="170"/>
      <c r="D1307" s="150" t="s">
        <v>177</v>
      </c>
      <c r="E1307" s="171" t="s">
        <v>31</v>
      </c>
      <c r="F1307" s="172" t="s">
        <v>246</v>
      </c>
      <c r="H1307" s="173">
        <v>100.53</v>
      </c>
      <c r="I1307" s="174"/>
      <c r="L1307" s="170"/>
      <c r="M1307" s="175"/>
      <c r="T1307" s="176"/>
      <c r="AT1307" s="171" t="s">
        <v>177</v>
      </c>
      <c r="AU1307" s="171" t="s">
        <v>87</v>
      </c>
      <c r="AV1307" s="15" t="s">
        <v>166</v>
      </c>
      <c r="AW1307" s="15" t="s">
        <v>38</v>
      </c>
      <c r="AX1307" s="15" t="s">
        <v>78</v>
      </c>
      <c r="AY1307" s="171" t="s">
        <v>165</v>
      </c>
    </row>
    <row r="1308" spans="2:65" s="14" customFormat="1" ht="10.199999999999999">
      <c r="B1308" s="163"/>
      <c r="D1308" s="150" t="s">
        <v>177</v>
      </c>
      <c r="E1308" s="164" t="s">
        <v>31</v>
      </c>
      <c r="F1308" s="165" t="s">
        <v>180</v>
      </c>
      <c r="H1308" s="166">
        <v>122.02</v>
      </c>
      <c r="I1308" s="167"/>
      <c r="L1308" s="163"/>
      <c r="M1308" s="168"/>
      <c r="T1308" s="169"/>
      <c r="AT1308" s="164" t="s">
        <v>177</v>
      </c>
      <c r="AU1308" s="164" t="s">
        <v>87</v>
      </c>
      <c r="AV1308" s="14" t="s">
        <v>173</v>
      </c>
      <c r="AW1308" s="14" t="s">
        <v>38</v>
      </c>
      <c r="AX1308" s="14" t="s">
        <v>78</v>
      </c>
      <c r="AY1308" s="164" t="s">
        <v>165</v>
      </c>
    </row>
    <row r="1309" spans="2:65" s="12" customFormat="1" ht="10.199999999999999">
      <c r="B1309" s="149"/>
      <c r="D1309" s="150" t="s">
        <v>177</v>
      </c>
      <c r="E1309" s="151" t="s">
        <v>31</v>
      </c>
      <c r="F1309" s="152" t="s">
        <v>1206</v>
      </c>
      <c r="H1309" s="151" t="s">
        <v>31</v>
      </c>
      <c r="I1309" s="153"/>
      <c r="L1309" s="149"/>
      <c r="M1309" s="154"/>
      <c r="T1309" s="155"/>
      <c r="AT1309" s="151" t="s">
        <v>177</v>
      </c>
      <c r="AU1309" s="151" t="s">
        <v>87</v>
      </c>
      <c r="AV1309" s="12" t="s">
        <v>39</v>
      </c>
      <c r="AW1309" s="12" t="s">
        <v>38</v>
      </c>
      <c r="AX1309" s="12" t="s">
        <v>78</v>
      </c>
      <c r="AY1309" s="151" t="s">
        <v>165</v>
      </c>
    </row>
    <row r="1310" spans="2:65" s="13" customFormat="1" ht="10.199999999999999">
      <c r="B1310" s="156"/>
      <c r="D1310" s="150" t="s">
        <v>177</v>
      </c>
      <c r="E1310" s="157" t="s">
        <v>31</v>
      </c>
      <c r="F1310" s="158" t="s">
        <v>1207</v>
      </c>
      <c r="H1310" s="159">
        <v>14.351000000000001</v>
      </c>
      <c r="I1310" s="160"/>
      <c r="L1310" s="156"/>
      <c r="M1310" s="161"/>
      <c r="T1310" s="162"/>
      <c r="AT1310" s="157" t="s">
        <v>177</v>
      </c>
      <c r="AU1310" s="157" t="s">
        <v>87</v>
      </c>
      <c r="AV1310" s="13" t="s">
        <v>87</v>
      </c>
      <c r="AW1310" s="13" t="s">
        <v>38</v>
      </c>
      <c r="AX1310" s="13" t="s">
        <v>78</v>
      </c>
      <c r="AY1310" s="157" t="s">
        <v>165</v>
      </c>
    </row>
    <row r="1311" spans="2:65" s="14" customFormat="1" ht="10.199999999999999">
      <c r="B1311" s="163"/>
      <c r="D1311" s="150" t="s">
        <v>177</v>
      </c>
      <c r="E1311" s="164" t="s">
        <v>31</v>
      </c>
      <c r="F1311" s="165" t="s">
        <v>180</v>
      </c>
      <c r="H1311" s="166">
        <v>14.351000000000001</v>
      </c>
      <c r="I1311" s="167"/>
      <c r="L1311" s="163"/>
      <c r="M1311" s="168"/>
      <c r="T1311" s="169"/>
      <c r="AT1311" s="164" t="s">
        <v>177</v>
      </c>
      <c r="AU1311" s="164" t="s">
        <v>87</v>
      </c>
      <c r="AV1311" s="14" t="s">
        <v>173</v>
      </c>
      <c r="AW1311" s="14" t="s">
        <v>38</v>
      </c>
      <c r="AX1311" s="14" t="s">
        <v>39</v>
      </c>
      <c r="AY1311" s="164" t="s">
        <v>165</v>
      </c>
    </row>
    <row r="1312" spans="2:65" s="1" customFormat="1" ht="21.75" customHeight="1">
      <c r="B1312" s="35"/>
      <c r="C1312" s="132" t="s">
        <v>1218</v>
      </c>
      <c r="D1312" s="132" t="s">
        <v>168</v>
      </c>
      <c r="E1312" s="133" t="s">
        <v>1219</v>
      </c>
      <c r="F1312" s="134" t="s">
        <v>1220</v>
      </c>
      <c r="G1312" s="135" t="s">
        <v>183</v>
      </c>
      <c r="H1312" s="136">
        <v>31.3</v>
      </c>
      <c r="I1312" s="137"/>
      <c r="J1312" s="138">
        <f>ROUND(I1312*H1312,2)</f>
        <v>0</v>
      </c>
      <c r="K1312" s="134" t="s">
        <v>172</v>
      </c>
      <c r="L1312" s="35"/>
      <c r="M1312" s="139" t="s">
        <v>31</v>
      </c>
      <c r="N1312" s="140" t="s">
        <v>49</v>
      </c>
      <c r="P1312" s="141">
        <f>O1312*H1312</f>
        <v>0</v>
      </c>
      <c r="Q1312" s="141">
        <v>0</v>
      </c>
      <c r="R1312" s="141">
        <f>Q1312*H1312</f>
        <v>0</v>
      </c>
      <c r="S1312" s="141">
        <v>0</v>
      </c>
      <c r="T1312" s="142">
        <f>S1312*H1312</f>
        <v>0</v>
      </c>
      <c r="AR1312" s="143" t="s">
        <v>173</v>
      </c>
      <c r="AT1312" s="143" t="s">
        <v>168</v>
      </c>
      <c r="AU1312" s="143" t="s">
        <v>87</v>
      </c>
      <c r="AY1312" s="19" t="s">
        <v>165</v>
      </c>
      <c r="BE1312" s="144">
        <f>IF(N1312="základní",J1312,0)</f>
        <v>0</v>
      </c>
      <c r="BF1312" s="144">
        <f>IF(N1312="snížená",J1312,0)</f>
        <v>0</v>
      </c>
      <c r="BG1312" s="144">
        <f>IF(N1312="zákl. přenesená",J1312,0)</f>
        <v>0</v>
      </c>
      <c r="BH1312" s="144">
        <f>IF(N1312="sníž. přenesená",J1312,0)</f>
        <v>0</v>
      </c>
      <c r="BI1312" s="144">
        <f>IF(N1312="nulová",J1312,0)</f>
        <v>0</v>
      </c>
      <c r="BJ1312" s="19" t="s">
        <v>39</v>
      </c>
      <c r="BK1312" s="144">
        <f>ROUND(I1312*H1312,2)</f>
        <v>0</v>
      </c>
      <c r="BL1312" s="19" t="s">
        <v>173</v>
      </c>
      <c r="BM1312" s="143" t="s">
        <v>1221</v>
      </c>
    </row>
    <row r="1313" spans="2:65" s="1" customFormat="1" ht="10.199999999999999" hidden="1">
      <c r="B1313" s="35"/>
      <c r="D1313" s="145" t="s">
        <v>175</v>
      </c>
      <c r="F1313" s="146" t="s">
        <v>1222</v>
      </c>
      <c r="I1313" s="147"/>
      <c r="L1313" s="35"/>
      <c r="M1313" s="148"/>
      <c r="T1313" s="56"/>
      <c r="AT1313" s="19" t="s">
        <v>175</v>
      </c>
      <c r="AU1313" s="19" t="s">
        <v>87</v>
      </c>
    </row>
    <row r="1314" spans="2:65" s="12" customFormat="1" ht="10.199999999999999">
      <c r="B1314" s="149"/>
      <c r="D1314" s="150" t="s">
        <v>177</v>
      </c>
      <c r="E1314" s="151" t="s">
        <v>31</v>
      </c>
      <c r="F1314" s="152" t="s">
        <v>785</v>
      </c>
      <c r="H1314" s="151" t="s">
        <v>31</v>
      </c>
      <c r="I1314" s="153"/>
      <c r="L1314" s="149"/>
      <c r="M1314" s="154"/>
      <c r="T1314" s="155"/>
      <c r="AT1314" s="151" t="s">
        <v>177</v>
      </c>
      <c r="AU1314" s="151" t="s">
        <v>87</v>
      </c>
      <c r="AV1314" s="12" t="s">
        <v>39</v>
      </c>
      <c r="AW1314" s="12" t="s">
        <v>38</v>
      </c>
      <c r="AX1314" s="12" t="s">
        <v>78</v>
      </c>
      <c r="AY1314" s="151" t="s">
        <v>165</v>
      </c>
    </row>
    <row r="1315" spans="2:65" s="12" customFormat="1" ht="20.399999999999999">
      <c r="B1315" s="149"/>
      <c r="D1315" s="150" t="s">
        <v>177</v>
      </c>
      <c r="E1315" s="151" t="s">
        <v>31</v>
      </c>
      <c r="F1315" s="152" t="s">
        <v>788</v>
      </c>
      <c r="H1315" s="151" t="s">
        <v>31</v>
      </c>
      <c r="I1315" s="153"/>
      <c r="L1315" s="149"/>
      <c r="M1315" s="154"/>
      <c r="T1315" s="155"/>
      <c r="AT1315" s="151" t="s">
        <v>177</v>
      </c>
      <c r="AU1315" s="151" t="s">
        <v>87</v>
      </c>
      <c r="AV1315" s="12" t="s">
        <v>39</v>
      </c>
      <c r="AW1315" s="12" t="s">
        <v>38</v>
      </c>
      <c r="AX1315" s="12" t="s">
        <v>78</v>
      </c>
      <c r="AY1315" s="151" t="s">
        <v>165</v>
      </c>
    </row>
    <row r="1316" spans="2:65" s="13" customFormat="1" ht="10.199999999999999">
      <c r="B1316" s="156"/>
      <c r="D1316" s="150" t="s">
        <v>177</v>
      </c>
      <c r="E1316" s="157" t="s">
        <v>31</v>
      </c>
      <c r="F1316" s="158" t="s">
        <v>789</v>
      </c>
      <c r="H1316" s="159">
        <v>31.3</v>
      </c>
      <c r="I1316" s="160"/>
      <c r="L1316" s="156"/>
      <c r="M1316" s="161"/>
      <c r="T1316" s="162"/>
      <c r="AT1316" s="157" t="s">
        <v>177</v>
      </c>
      <c r="AU1316" s="157" t="s">
        <v>87</v>
      </c>
      <c r="AV1316" s="13" t="s">
        <v>87</v>
      </c>
      <c r="AW1316" s="13" t="s">
        <v>38</v>
      </c>
      <c r="AX1316" s="13" t="s">
        <v>78</v>
      </c>
      <c r="AY1316" s="157" t="s">
        <v>165</v>
      </c>
    </row>
    <row r="1317" spans="2:65" s="14" customFormat="1" ht="10.199999999999999">
      <c r="B1317" s="163"/>
      <c r="D1317" s="150" t="s">
        <v>177</v>
      </c>
      <c r="E1317" s="164" t="s">
        <v>31</v>
      </c>
      <c r="F1317" s="165" t="s">
        <v>180</v>
      </c>
      <c r="H1317" s="166">
        <v>31.3</v>
      </c>
      <c r="I1317" s="167"/>
      <c r="L1317" s="163"/>
      <c r="M1317" s="168"/>
      <c r="T1317" s="169"/>
      <c r="AT1317" s="164" t="s">
        <v>177</v>
      </c>
      <c r="AU1317" s="164" t="s">
        <v>87</v>
      </c>
      <c r="AV1317" s="14" t="s">
        <v>173</v>
      </c>
      <c r="AW1317" s="14" t="s">
        <v>38</v>
      </c>
      <c r="AX1317" s="14" t="s">
        <v>39</v>
      </c>
      <c r="AY1317" s="164" t="s">
        <v>165</v>
      </c>
    </row>
    <row r="1318" spans="2:65" s="1" customFormat="1" ht="24.15" customHeight="1">
      <c r="B1318" s="35"/>
      <c r="C1318" s="132" t="s">
        <v>1223</v>
      </c>
      <c r="D1318" s="132" t="s">
        <v>168</v>
      </c>
      <c r="E1318" s="133" t="s">
        <v>1224</v>
      </c>
      <c r="F1318" s="134" t="s">
        <v>1225</v>
      </c>
      <c r="G1318" s="135" t="s">
        <v>183</v>
      </c>
      <c r="H1318" s="136">
        <v>6.26</v>
      </c>
      <c r="I1318" s="137"/>
      <c r="J1318" s="138">
        <f>ROUND(I1318*H1318,2)</f>
        <v>0</v>
      </c>
      <c r="K1318" s="134" t="s">
        <v>172</v>
      </c>
      <c r="L1318" s="35"/>
      <c r="M1318" s="139" t="s">
        <v>31</v>
      </c>
      <c r="N1318" s="140" t="s">
        <v>49</v>
      </c>
      <c r="P1318" s="141">
        <f>O1318*H1318</f>
        <v>0</v>
      </c>
      <c r="Q1318" s="141">
        <v>0</v>
      </c>
      <c r="R1318" s="141">
        <f>Q1318*H1318</f>
        <v>0</v>
      </c>
      <c r="S1318" s="141">
        <v>0</v>
      </c>
      <c r="T1318" s="142">
        <f>S1318*H1318</f>
        <v>0</v>
      </c>
      <c r="AR1318" s="143" t="s">
        <v>173</v>
      </c>
      <c r="AT1318" s="143" t="s">
        <v>168</v>
      </c>
      <c r="AU1318" s="143" t="s">
        <v>87</v>
      </c>
      <c r="AY1318" s="19" t="s">
        <v>165</v>
      </c>
      <c r="BE1318" s="144">
        <f>IF(N1318="základní",J1318,0)</f>
        <v>0</v>
      </c>
      <c r="BF1318" s="144">
        <f>IF(N1318="snížená",J1318,0)</f>
        <v>0</v>
      </c>
      <c r="BG1318" s="144">
        <f>IF(N1318="zákl. přenesená",J1318,0)</f>
        <v>0</v>
      </c>
      <c r="BH1318" s="144">
        <f>IF(N1318="sníž. přenesená",J1318,0)</f>
        <v>0</v>
      </c>
      <c r="BI1318" s="144">
        <f>IF(N1318="nulová",J1318,0)</f>
        <v>0</v>
      </c>
      <c r="BJ1318" s="19" t="s">
        <v>39</v>
      </c>
      <c r="BK1318" s="144">
        <f>ROUND(I1318*H1318,2)</f>
        <v>0</v>
      </c>
      <c r="BL1318" s="19" t="s">
        <v>173</v>
      </c>
      <c r="BM1318" s="143" t="s">
        <v>1226</v>
      </c>
    </row>
    <row r="1319" spans="2:65" s="1" customFormat="1" ht="10.199999999999999" hidden="1">
      <c r="B1319" s="35"/>
      <c r="D1319" s="145" t="s">
        <v>175</v>
      </c>
      <c r="F1319" s="146" t="s">
        <v>1227</v>
      </c>
      <c r="I1319" s="147"/>
      <c r="L1319" s="35"/>
      <c r="M1319" s="148"/>
      <c r="T1319" s="56"/>
      <c r="AT1319" s="19" t="s">
        <v>175</v>
      </c>
      <c r="AU1319" s="19" t="s">
        <v>87</v>
      </c>
    </row>
    <row r="1320" spans="2:65" s="1" customFormat="1" ht="33" customHeight="1">
      <c r="B1320" s="35"/>
      <c r="C1320" s="132" t="s">
        <v>1228</v>
      </c>
      <c r="D1320" s="132" t="s">
        <v>168</v>
      </c>
      <c r="E1320" s="133" t="s">
        <v>1229</v>
      </c>
      <c r="F1320" s="134" t="s">
        <v>1230</v>
      </c>
      <c r="G1320" s="135" t="s">
        <v>183</v>
      </c>
      <c r="H1320" s="136">
        <v>6.26</v>
      </c>
      <c r="I1320" s="137"/>
      <c r="J1320" s="138">
        <f>ROUND(I1320*H1320,2)</f>
        <v>0</v>
      </c>
      <c r="K1320" s="134" t="s">
        <v>172</v>
      </c>
      <c r="L1320" s="35"/>
      <c r="M1320" s="139" t="s">
        <v>31</v>
      </c>
      <c r="N1320" s="140" t="s">
        <v>49</v>
      </c>
      <c r="P1320" s="141">
        <f>O1320*H1320</f>
        <v>0</v>
      </c>
      <c r="Q1320" s="141">
        <v>0.02</v>
      </c>
      <c r="R1320" s="141">
        <f>Q1320*H1320</f>
        <v>0.12520000000000001</v>
      </c>
      <c r="S1320" s="141">
        <v>0</v>
      </c>
      <c r="T1320" s="142">
        <f>S1320*H1320</f>
        <v>0</v>
      </c>
      <c r="AR1320" s="143" t="s">
        <v>173</v>
      </c>
      <c r="AT1320" s="143" t="s">
        <v>168</v>
      </c>
      <c r="AU1320" s="143" t="s">
        <v>87</v>
      </c>
      <c r="AY1320" s="19" t="s">
        <v>165</v>
      </c>
      <c r="BE1320" s="144">
        <f>IF(N1320="základní",J1320,0)</f>
        <v>0</v>
      </c>
      <c r="BF1320" s="144">
        <f>IF(N1320="snížená",J1320,0)</f>
        <v>0</v>
      </c>
      <c r="BG1320" s="144">
        <f>IF(N1320="zákl. přenesená",J1320,0)</f>
        <v>0</v>
      </c>
      <c r="BH1320" s="144">
        <f>IF(N1320="sníž. přenesená",J1320,0)</f>
        <v>0</v>
      </c>
      <c r="BI1320" s="144">
        <f>IF(N1320="nulová",J1320,0)</f>
        <v>0</v>
      </c>
      <c r="BJ1320" s="19" t="s">
        <v>39</v>
      </c>
      <c r="BK1320" s="144">
        <f>ROUND(I1320*H1320,2)</f>
        <v>0</v>
      </c>
      <c r="BL1320" s="19" t="s">
        <v>173</v>
      </c>
      <c r="BM1320" s="143" t="s">
        <v>1231</v>
      </c>
    </row>
    <row r="1321" spans="2:65" s="1" customFormat="1" ht="10.199999999999999" hidden="1">
      <c r="B1321" s="35"/>
      <c r="D1321" s="145" t="s">
        <v>175</v>
      </c>
      <c r="F1321" s="146" t="s">
        <v>1232</v>
      </c>
      <c r="I1321" s="147"/>
      <c r="L1321" s="35"/>
      <c r="M1321" s="148"/>
      <c r="T1321" s="56"/>
      <c r="AT1321" s="19" t="s">
        <v>175</v>
      </c>
      <c r="AU1321" s="19" t="s">
        <v>87</v>
      </c>
    </row>
    <row r="1322" spans="2:65" s="1" customFormat="1" ht="33" customHeight="1">
      <c r="B1322" s="35"/>
      <c r="C1322" s="132" t="s">
        <v>1233</v>
      </c>
      <c r="D1322" s="132" t="s">
        <v>168</v>
      </c>
      <c r="E1322" s="133" t="s">
        <v>1234</v>
      </c>
      <c r="F1322" s="134" t="s">
        <v>1235</v>
      </c>
      <c r="G1322" s="135" t="s">
        <v>183</v>
      </c>
      <c r="H1322" s="136">
        <v>14.351000000000001</v>
      </c>
      <c r="I1322" s="137"/>
      <c r="J1322" s="138">
        <f>ROUND(I1322*H1322,2)</f>
        <v>0</v>
      </c>
      <c r="K1322" s="134" t="s">
        <v>172</v>
      </c>
      <c r="L1322" s="35"/>
      <c r="M1322" s="139" t="s">
        <v>31</v>
      </c>
      <c r="N1322" s="140" t="s">
        <v>49</v>
      </c>
      <c r="P1322" s="141">
        <f>O1322*H1322</f>
        <v>0</v>
      </c>
      <c r="Q1322" s="141">
        <v>0.02</v>
      </c>
      <c r="R1322" s="141">
        <f>Q1322*H1322</f>
        <v>0.28702</v>
      </c>
      <c r="S1322" s="141">
        <v>0</v>
      </c>
      <c r="T1322" s="142">
        <f>S1322*H1322</f>
        <v>0</v>
      </c>
      <c r="AR1322" s="143" t="s">
        <v>173</v>
      </c>
      <c r="AT1322" s="143" t="s">
        <v>168</v>
      </c>
      <c r="AU1322" s="143" t="s">
        <v>87</v>
      </c>
      <c r="AY1322" s="19" t="s">
        <v>165</v>
      </c>
      <c r="BE1322" s="144">
        <f>IF(N1322="základní",J1322,0)</f>
        <v>0</v>
      </c>
      <c r="BF1322" s="144">
        <f>IF(N1322="snížená",J1322,0)</f>
        <v>0</v>
      </c>
      <c r="BG1322" s="144">
        <f>IF(N1322="zákl. přenesená",J1322,0)</f>
        <v>0</v>
      </c>
      <c r="BH1322" s="144">
        <f>IF(N1322="sníž. přenesená",J1322,0)</f>
        <v>0</v>
      </c>
      <c r="BI1322" s="144">
        <f>IF(N1322="nulová",J1322,0)</f>
        <v>0</v>
      </c>
      <c r="BJ1322" s="19" t="s">
        <v>39</v>
      </c>
      <c r="BK1322" s="144">
        <f>ROUND(I1322*H1322,2)</f>
        <v>0</v>
      </c>
      <c r="BL1322" s="19" t="s">
        <v>173</v>
      </c>
      <c r="BM1322" s="143" t="s">
        <v>1236</v>
      </c>
    </row>
    <row r="1323" spans="2:65" s="1" customFormat="1" ht="10.199999999999999" hidden="1">
      <c r="B1323" s="35"/>
      <c r="D1323" s="145" t="s">
        <v>175</v>
      </c>
      <c r="F1323" s="146" t="s">
        <v>1237</v>
      </c>
      <c r="I1323" s="147"/>
      <c r="L1323" s="35"/>
      <c r="M1323" s="148"/>
      <c r="T1323" s="56"/>
      <c r="AT1323" s="19" t="s">
        <v>175</v>
      </c>
      <c r="AU1323" s="19" t="s">
        <v>87</v>
      </c>
    </row>
    <row r="1324" spans="2:65" s="12" customFormat="1" ht="10.199999999999999">
      <c r="B1324" s="149"/>
      <c r="D1324" s="150" t="s">
        <v>177</v>
      </c>
      <c r="E1324" s="151" t="s">
        <v>31</v>
      </c>
      <c r="F1324" s="152" t="s">
        <v>370</v>
      </c>
      <c r="H1324" s="151" t="s">
        <v>31</v>
      </c>
      <c r="I1324" s="153"/>
      <c r="L1324" s="149"/>
      <c r="M1324" s="154"/>
      <c r="T1324" s="155"/>
      <c r="AT1324" s="151" t="s">
        <v>177</v>
      </c>
      <c r="AU1324" s="151" t="s">
        <v>87</v>
      </c>
      <c r="AV1324" s="12" t="s">
        <v>39</v>
      </c>
      <c r="AW1324" s="12" t="s">
        <v>38</v>
      </c>
      <c r="AX1324" s="12" t="s">
        <v>78</v>
      </c>
      <c r="AY1324" s="151" t="s">
        <v>165</v>
      </c>
    </row>
    <row r="1325" spans="2:65" s="12" customFormat="1" ht="20.399999999999999">
      <c r="B1325" s="149"/>
      <c r="D1325" s="150" t="s">
        <v>177</v>
      </c>
      <c r="E1325" s="151" t="s">
        <v>31</v>
      </c>
      <c r="F1325" s="152" t="s">
        <v>1028</v>
      </c>
      <c r="H1325" s="151" t="s">
        <v>31</v>
      </c>
      <c r="I1325" s="153"/>
      <c r="L1325" s="149"/>
      <c r="M1325" s="154"/>
      <c r="T1325" s="155"/>
      <c r="AT1325" s="151" t="s">
        <v>177</v>
      </c>
      <c r="AU1325" s="151" t="s">
        <v>87</v>
      </c>
      <c r="AV1325" s="12" t="s">
        <v>39</v>
      </c>
      <c r="AW1325" s="12" t="s">
        <v>38</v>
      </c>
      <c r="AX1325" s="12" t="s">
        <v>78</v>
      </c>
      <c r="AY1325" s="151" t="s">
        <v>165</v>
      </c>
    </row>
    <row r="1326" spans="2:65" s="13" customFormat="1" ht="10.199999999999999">
      <c r="B1326" s="156"/>
      <c r="D1326" s="150" t="s">
        <v>177</v>
      </c>
      <c r="E1326" s="157" t="s">
        <v>31</v>
      </c>
      <c r="F1326" s="158" t="s">
        <v>1029</v>
      </c>
      <c r="H1326" s="159">
        <v>21.49</v>
      </c>
      <c r="I1326" s="160"/>
      <c r="L1326" s="156"/>
      <c r="M1326" s="161"/>
      <c r="T1326" s="162"/>
      <c r="AT1326" s="157" t="s">
        <v>177</v>
      </c>
      <c r="AU1326" s="157" t="s">
        <v>87</v>
      </c>
      <c r="AV1326" s="13" t="s">
        <v>87</v>
      </c>
      <c r="AW1326" s="13" t="s">
        <v>38</v>
      </c>
      <c r="AX1326" s="13" t="s">
        <v>78</v>
      </c>
      <c r="AY1326" s="157" t="s">
        <v>165</v>
      </c>
    </row>
    <row r="1327" spans="2:65" s="15" customFormat="1" ht="10.199999999999999">
      <c r="B1327" s="170"/>
      <c r="D1327" s="150" t="s">
        <v>177</v>
      </c>
      <c r="E1327" s="171" t="s">
        <v>31</v>
      </c>
      <c r="F1327" s="172" t="s">
        <v>246</v>
      </c>
      <c r="H1327" s="173">
        <v>21.49</v>
      </c>
      <c r="I1327" s="174"/>
      <c r="L1327" s="170"/>
      <c r="M1327" s="175"/>
      <c r="T1327" s="176"/>
      <c r="AT1327" s="171" t="s">
        <v>177</v>
      </c>
      <c r="AU1327" s="171" t="s">
        <v>87</v>
      </c>
      <c r="AV1327" s="15" t="s">
        <v>166</v>
      </c>
      <c r="AW1327" s="15" t="s">
        <v>38</v>
      </c>
      <c r="AX1327" s="15" t="s">
        <v>78</v>
      </c>
      <c r="AY1327" s="171" t="s">
        <v>165</v>
      </c>
    </row>
    <row r="1328" spans="2:65" s="12" customFormat="1" ht="10.199999999999999">
      <c r="B1328" s="149"/>
      <c r="D1328" s="150" t="s">
        <v>177</v>
      </c>
      <c r="E1328" s="151" t="s">
        <v>31</v>
      </c>
      <c r="F1328" s="152" t="s">
        <v>1204</v>
      </c>
      <c r="H1328" s="151" t="s">
        <v>31</v>
      </c>
      <c r="I1328" s="153"/>
      <c r="L1328" s="149"/>
      <c r="M1328" s="154"/>
      <c r="T1328" s="155"/>
      <c r="AT1328" s="151" t="s">
        <v>177</v>
      </c>
      <c r="AU1328" s="151" t="s">
        <v>87</v>
      </c>
      <c r="AV1328" s="12" t="s">
        <v>39</v>
      </c>
      <c r="AW1328" s="12" t="s">
        <v>38</v>
      </c>
      <c r="AX1328" s="12" t="s">
        <v>78</v>
      </c>
      <c r="AY1328" s="151" t="s">
        <v>165</v>
      </c>
    </row>
    <row r="1329" spans="2:65" s="13" customFormat="1" ht="10.199999999999999">
      <c r="B1329" s="156"/>
      <c r="D1329" s="150" t="s">
        <v>177</v>
      </c>
      <c r="E1329" s="157" t="s">
        <v>31</v>
      </c>
      <c r="F1329" s="158" t="s">
        <v>1186</v>
      </c>
      <c r="H1329" s="159">
        <v>106.29</v>
      </c>
      <c r="I1329" s="160"/>
      <c r="L1329" s="156"/>
      <c r="M1329" s="161"/>
      <c r="T1329" s="162"/>
      <c r="AT1329" s="157" t="s">
        <v>177</v>
      </c>
      <c r="AU1329" s="157" t="s">
        <v>87</v>
      </c>
      <c r="AV1329" s="13" t="s">
        <v>87</v>
      </c>
      <c r="AW1329" s="13" t="s">
        <v>38</v>
      </c>
      <c r="AX1329" s="13" t="s">
        <v>78</v>
      </c>
      <c r="AY1329" s="157" t="s">
        <v>165</v>
      </c>
    </row>
    <row r="1330" spans="2:65" s="12" customFormat="1" ht="10.199999999999999">
      <c r="B1330" s="149"/>
      <c r="D1330" s="150" t="s">
        <v>177</v>
      </c>
      <c r="E1330" s="151" t="s">
        <v>31</v>
      </c>
      <c r="F1330" s="152" t="s">
        <v>924</v>
      </c>
      <c r="H1330" s="151" t="s">
        <v>31</v>
      </c>
      <c r="I1330" s="153"/>
      <c r="L1330" s="149"/>
      <c r="M1330" s="154"/>
      <c r="T1330" s="155"/>
      <c r="AT1330" s="151" t="s">
        <v>177</v>
      </c>
      <c r="AU1330" s="151" t="s">
        <v>87</v>
      </c>
      <c r="AV1330" s="12" t="s">
        <v>39</v>
      </c>
      <c r="AW1330" s="12" t="s">
        <v>38</v>
      </c>
      <c r="AX1330" s="12" t="s">
        <v>78</v>
      </c>
      <c r="AY1330" s="151" t="s">
        <v>165</v>
      </c>
    </row>
    <row r="1331" spans="2:65" s="13" customFormat="1" ht="10.199999999999999">
      <c r="B1331" s="156"/>
      <c r="D1331" s="150" t="s">
        <v>177</v>
      </c>
      <c r="E1331" s="157" t="s">
        <v>31</v>
      </c>
      <c r="F1331" s="158" t="s">
        <v>925</v>
      </c>
      <c r="H1331" s="159">
        <v>-5.76</v>
      </c>
      <c r="I1331" s="160"/>
      <c r="L1331" s="156"/>
      <c r="M1331" s="161"/>
      <c r="T1331" s="162"/>
      <c r="AT1331" s="157" t="s">
        <v>177</v>
      </c>
      <c r="AU1331" s="157" t="s">
        <v>87</v>
      </c>
      <c r="AV1331" s="13" t="s">
        <v>87</v>
      </c>
      <c r="AW1331" s="13" t="s">
        <v>38</v>
      </c>
      <c r="AX1331" s="13" t="s">
        <v>78</v>
      </c>
      <c r="AY1331" s="157" t="s">
        <v>165</v>
      </c>
    </row>
    <row r="1332" spans="2:65" s="12" customFormat="1" ht="30.6">
      <c r="B1332" s="149"/>
      <c r="D1332" s="150" t="s">
        <v>177</v>
      </c>
      <c r="E1332" s="151" t="s">
        <v>31</v>
      </c>
      <c r="F1332" s="152" t="s">
        <v>1205</v>
      </c>
      <c r="H1332" s="151" t="s">
        <v>31</v>
      </c>
      <c r="I1332" s="153"/>
      <c r="L1332" s="149"/>
      <c r="M1332" s="154"/>
      <c r="T1332" s="155"/>
      <c r="AT1332" s="151" t="s">
        <v>177</v>
      </c>
      <c r="AU1332" s="151" t="s">
        <v>87</v>
      </c>
      <c r="AV1332" s="12" t="s">
        <v>39</v>
      </c>
      <c r="AW1332" s="12" t="s">
        <v>38</v>
      </c>
      <c r="AX1332" s="12" t="s">
        <v>78</v>
      </c>
      <c r="AY1332" s="151" t="s">
        <v>165</v>
      </c>
    </row>
    <row r="1333" spans="2:65" s="15" customFormat="1" ht="10.199999999999999">
      <c r="B1333" s="170"/>
      <c r="D1333" s="150" t="s">
        <v>177</v>
      </c>
      <c r="E1333" s="171" t="s">
        <v>31</v>
      </c>
      <c r="F1333" s="172" t="s">
        <v>246</v>
      </c>
      <c r="H1333" s="173">
        <v>100.53</v>
      </c>
      <c r="I1333" s="174"/>
      <c r="L1333" s="170"/>
      <c r="M1333" s="175"/>
      <c r="T1333" s="176"/>
      <c r="AT1333" s="171" t="s">
        <v>177</v>
      </c>
      <c r="AU1333" s="171" t="s">
        <v>87</v>
      </c>
      <c r="AV1333" s="15" t="s">
        <v>166</v>
      </c>
      <c r="AW1333" s="15" t="s">
        <v>38</v>
      </c>
      <c r="AX1333" s="15" t="s">
        <v>78</v>
      </c>
      <c r="AY1333" s="171" t="s">
        <v>165</v>
      </c>
    </row>
    <row r="1334" spans="2:65" s="14" customFormat="1" ht="10.199999999999999">
      <c r="B1334" s="163"/>
      <c r="D1334" s="150" t="s">
        <v>177</v>
      </c>
      <c r="E1334" s="164" t="s">
        <v>31</v>
      </c>
      <c r="F1334" s="165" t="s">
        <v>180</v>
      </c>
      <c r="H1334" s="166">
        <v>122.02</v>
      </c>
      <c r="I1334" s="167"/>
      <c r="L1334" s="163"/>
      <c r="M1334" s="168"/>
      <c r="T1334" s="169"/>
      <c r="AT1334" s="164" t="s">
        <v>177</v>
      </c>
      <c r="AU1334" s="164" t="s">
        <v>87</v>
      </c>
      <c r="AV1334" s="14" t="s">
        <v>173</v>
      </c>
      <c r="AW1334" s="14" t="s">
        <v>38</v>
      </c>
      <c r="AX1334" s="14" t="s">
        <v>78</v>
      </c>
      <c r="AY1334" s="164" t="s">
        <v>165</v>
      </c>
    </row>
    <row r="1335" spans="2:65" s="12" customFormat="1" ht="10.199999999999999">
      <c r="B1335" s="149"/>
      <c r="D1335" s="150" t="s">
        <v>177</v>
      </c>
      <c r="E1335" s="151" t="s">
        <v>31</v>
      </c>
      <c r="F1335" s="152" t="s">
        <v>1206</v>
      </c>
      <c r="H1335" s="151" t="s">
        <v>31</v>
      </c>
      <c r="I1335" s="153"/>
      <c r="L1335" s="149"/>
      <c r="M1335" s="154"/>
      <c r="T1335" s="155"/>
      <c r="AT1335" s="151" t="s">
        <v>177</v>
      </c>
      <c r="AU1335" s="151" t="s">
        <v>87</v>
      </c>
      <c r="AV1335" s="12" t="s">
        <v>39</v>
      </c>
      <c r="AW1335" s="12" t="s">
        <v>38</v>
      </c>
      <c r="AX1335" s="12" t="s">
        <v>78</v>
      </c>
      <c r="AY1335" s="151" t="s">
        <v>165</v>
      </c>
    </row>
    <row r="1336" spans="2:65" s="13" customFormat="1" ht="10.199999999999999">
      <c r="B1336" s="156"/>
      <c r="D1336" s="150" t="s">
        <v>177</v>
      </c>
      <c r="E1336" s="157" t="s">
        <v>31</v>
      </c>
      <c r="F1336" s="158" t="s">
        <v>1207</v>
      </c>
      <c r="H1336" s="159">
        <v>14.351000000000001</v>
      </c>
      <c r="I1336" s="160"/>
      <c r="L1336" s="156"/>
      <c r="M1336" s="161"/>
      <c r="T1336" s="162"/>
      <c r="AT1336" s="157" t="s">
        <v>177</v>
      </c>
      <c r="AU1336" s="157" t="s">
        <v>87</v>
      </c>
      <c r="AV1336" s="13" t="s">
        <v>87</v>
      </c>
      <c r="AW1336" s="13" t="s">
        <v>38</v>
      </c>
      <c r="AX1336" s="13" t="s">
        <v>78</v>
      </c>
      <c r="AY1336" s="157" t="s">
        <v>165</v>
      </c>
    </row>
    <row r="1337" spans="2:65" s="14" customFormat="1" ht="10.199999999999999">
      <c r="B1337" s="163"/>
      <c r="D1337" s="150" t="s">
        <v>177</v>
      </c>
      <c r="E1337" s="164" t="s">
        <v>31</v>
      </c>
      <c r="F1337" s="165" t="s">
        <v>180</v>
      </c>
      <c r="H1337" s="166">
        <v>14.351000000000001</v>
      </c>
      <c r="I1337" s="167"/>
      <c r="L1337" s="163"/>
      <c r="M1337" s="168"/>
      <c r="T1337" s="169"/>
      <c r="AT1337" s="164" t="s">
        <v>177</v>
      </c>
      <c r="AU1337" s="164" t="s">
        <v>87</v>
      </c>
      <c r="AV1337" s="14" t="s">
        <v>173</v>
      </c>
      <c r="AW1337" s="14" t="s">
        <v>38</v>
      </c>
      <c r="AX1337" s="14" t="s">
        <v>39</v>
      </c>
      <c r="AY1337" s="164" t="s">
        <v>165</v>
      </c>
    </row>
    <row r="1338" spans="2:65" s="1" customFormat="1" ht="37.799999999999997" customHeight="1">
      <c r="B1338" s="35"/>
      <c r="C1338" s="132" t="s">
        <v>1238</v>
      </c>
      <c r="D1338" s="132" t="s">
        <v>168</v>
      </c>
      <c r="E1338" s="133" t="s">
        <v>1239</v>
      </c>
      <c r="F1338" s="134" t="s">
        <v>1240</v>
      </c>
      <c r="G1338" s="135" t="s">
        <v>183</v>
      </c>
      <c r="H1338" s="136">
        <v>20.611000000000001</v>
      </c>
      <c r="I1338" s="137"/>
      <c r="J1338" s="138">
        <f>ROUND(I1338*H1338,2)</f>
        <v>0</v>
      </c>
      <c r="K1338" s="134" t="s">
        <v>172</v>
      </c>
      <c r="L1338" s="35"/>
      <c r="M1338" s="139" t="s">
        <v>31</v>
      </c>
      <c r="N1338" s="140" t="s">
        <v>49</v>
      </c>
      <c r="P1338" s="141">
        <f>O1338*H1338</f>
        <v>0</v>
      </c>
      <c r="Q1338" s="141">
        <v>0</v>
      </c>
      <c r="R1338" s="141">
        <f>Q1338*H1338</f>
        <v>0</v>
      </c>
      <c r="S1338" s="141">
        <v>0</v>
      </c>
      <c r="T1338" s="142">
        <f>S1338*H1338</f>
        <v>0</v>
      </c>
      <c r="AR1338" s="143" t="s">
        <v>173</v>
      </c>
      <c r="AT1338" s="143" t="s">
        <v>168</v>
      </c>
      <c r="AU1338" s="143" t="s">
        <v>87</v>
      </c>
      <c r="AY1338" s="19" t="s">
        <v>165</v>
      </c>
      <c r="BE1338" s="144">
        <f>IF(N1338="základní",J1338,0)</f>
        <v>0</v>
      </c>
      <c r="BF1338" s="144">
        <f>IF(N1338="snížená",J1338,0)</f>
        <v>0</v>
      </c>
      <c r="BG1338" s="144">
        <f>IF(N1338="zákl. přenesená",J1338,0)</f>
        <v>0</v>
      </c>
      <c r="BH1338" s="144">
        <f>IF(N1338="sníž. přenesená",J1338,0)</f>
        <v>0</v>
      </c>
      <c r="BI1338" s="144">
        <f>IF(N1338="nulová",J1338,0)</f>
        <v>0</v>
      </c>
      <c r="BJ1338" s="19" t="s">
        <v>39</v>
      </c>
      <c r="BK1338" s="144">
        <f>ROUND(I1338*H1338,2)</f>
        <v>0</v>
      </c>
      <c r="BL1338" s="19" t="s">
        <v>173</v>
      </c>
      <c r="BM1338" s="143" t="s">
        <v>1241</v>
      </c>
    </row>
    <row r="1339" spans="2:65" s="1" customFormat="1" ht="10.199999999999999" hidden="1">
      <c r="B1339" s="35"/>
      <c r="D1339" s="145" t="s">
        <v>175</v>
      </c>
      <c r="F1339" s="146" t="s">
        <v>1242</v>
      </c>
      <c r="I1339" s="147"/>
      <c r="L1339" s="35"/>
      <c r="M1339" s="148"/>
      <c r="T1339" s="56"/>
      <c r="AT1339" s="19" t="s">
        <v>175</v>
      </c>
      <c r="AU1339" s="19" t="s">
        <v>87</v>
      </c>
    </row>
    <row r="1340" spans="2:65" s="12" customFormat="1" ht="10.199999999999999">
      <c r="B1340" s="149"/>
      <c r="D1340" s="150" t="s">
        <v>177</v>
      </c>
      <c r="E1340" s="151" t="s">
        <v>31</v>
      </c>
      <c r="F1340" s="152" t="s">
        <v>370</v>
      </c>
      <c r="H1340" s="151" t="s">
        <v>31</v>
      </c>
      <c r="I1340" s="153"/>
      <c r="L1340" s="149"/>
      <c r="M1340" s="154"/>
      <c r="T1340" s="155"/>
      <c r="AT1340" s="151" t="s">
        <v>177</v>
      </c>
      <c r="AU1340" s="151" t="s">
        <v>87</v>
      </c>
      <c r="AV1340" s="12" t="s">
        <v>39</v>
      </c>
      <c r="AW1340" s="12" t="s">
        <v>38</v>
      </c>
      <c r="AX1340" s="12" t="s">
        <v>78</v>
      </c>
      <c r="AY1340" s="151" t="s">
        <v>165</v>
      </c>
    </row>
    <row r="1341" spans="2:65" s="12" customFormat="1" ht="20.399999999999999">
      <c r="B1341" s="149"/>
      <c r="D1341" s="150" t="s">
        <v>177</v>
      </c>
      <c r="E1341" s="151" t="s">
        <v>31</v>
      </c>
      <c r="F1341" s="152" t="s">
        <v>1028</v>
      </c>
      <c r="H1341" s="151" t="s">
        <v>31</v>
      </c>
      <c r="I1341" s="153"/>
      <c r="L1341" s="149"/>
      <c r="M1341" s="154"/>
      <c r="T1341" s="155"/>
      <c r="AT1341" s="151" t="s">
        <v>177</v>
      </c>
      <c r="AU1341" s="151" t="s">
        <v>87</v>
      </c>
      <c r="AV1341" s="12" t="s">
        <v>39</v>
      </c>
      <c r="AW1341" s="12" t="s">
        <v>38</v>
      </c>
      <c r="AX1341" s="12" t="s">
        <v>78</v>
      </c>
      <c r="AY1341" s="151" t="s">
        <v>165</v>
      </c>
    </row>
    <row r="1342" spans="2:65" s="13" customFormat="1" ht="10.199999999999999">
      <c r="B1342" s="156"/>
      <c r="D1342" s="150" t="s">
        <v>177</v>
      </c>
      <c r="E1342" s="157" t="s">
        <v>31</v>
      </c>
      <c r="F1342" s="158" t="s">
        <v>1029</v>
      </c>
      <c r="H1342" s="159">
        <v>21.49</v>
      </c>
      <c r="I1342" s="160"/>
      <c r="L1342" s="156"/>
      <c r="M1342" s="161"/>
      <c r="T1342" s="162"/>
      <c r="AT1342" s="157" t="s">
        <v>177</v>
      </c>
      <c r="AU1342" s="157" t="s">
        <v>87</v>
      </c>
      <c r="AV1342" s="13" t="s">
        <v>87</v>
      </c>
      <c r="AW1342" s="13" t="s">
        <v>38</v>
      </c>
      <c r="AX1342" s="13" t="s">
        <v>78</v>
      </c>
      <c r="AY1342" s="157" t="s">
        <v>165</v>
      </c>
    </row>
    <row r="1343" spans="2:65" s="15" customFormat="1" ht="10.199999999999999">
      <c r="B1343" s="170"/>
      <c r="D1343" s="150" t="s">
        <v>177</v>
      </c>
      <c r="E1343" s="171" t="s">
        <v>31</v>
      </c>
      <c r="F1343" s="172" t="s">
        <v>246</v>
      </c>
      <c r="H1343" s="173">
        <v>21.49</v>
      </c>
      <c r="I1343" s="174"/>
      <c r="L1343" s="170"/>
      <c r="M1343" s="175"/>
      <c r="T1343" s="176"/>
      <c r="AT1343" s="171" t="s">
        <v>177</v>
      </c>
      <c r="AU1343" s="171" t="s">
        <v>87</v>
      </c>
      <c r="AV1343" s="15" t="s">
        <v>166</v>
      </c>
      <c r="AW1343" s="15" t="s">
        <v>38</v>
      </c>
      <c r="AX1343" s="15" t="s">
        <v>78</v>
      </c>
      <c r="AY1343" s="171" t="s">
        <v>165</v>
      </c>
    </row>
    <row r="1344" spans="2:65" s="12" customFormat="1" ht="10.199999999999999">
      <c r="B1344" s="149"/>
      <c r="D1344" s="150" t="s">
        <v>177</v>
      </c>
      <c r="E1344" s="151" t="s">
        <v>31</v>
      </c>
      <c r="F1344" s="152" t="s">
        <v>1204</v>
      </c>
      <c r="H1344" s="151" t="s">
        <v>31</v>
      </c>
      <c r="I1344" s="153"/>
      <c r="L1344" s="149"/>
      <c r="M1344" s="154"/>
      <c r="T1344" s="155"/>
      <c r="AT1344" s="151" t="s">
        <v>177</v>
      </c>
      <c r="AU1344" s="151" t="s">
        <v>87</v>
      </c>
      <c r="AV1344" s="12" t="s">
        <v>39</v>
      </c>
      <c r="AW1344" s="12" t="s">
        <v>38</v>
      </c>
      <c r="AX1344" s="12" t="s">
        <v>78</v>
      </c>
      <c r="AY1344" s="151" t="s">
        <v>165</v>
      </c>
    </row>
    <row r="1345" spans="2:65" s="13" customFormat="1" ht="10.199999999999999">
      <c r="B1345" s="156"/>
      <c r="D1345" s="150" t="s">
        <v>177</v>
      </c>
      <c r="E1345" s="157" t="s">
        <v>31</v>
      </c>
      <c r="F1345" s="158" t="s">
        <v>1186</v>
      </c>
      <c r="H1345" s="159">
        <v>106.29</v>
      </c>
      <c r="I1345" s="160"/>
      <c r="L1345" s="156"/>
      <c r="M1345" s="161"/>
      <c r="T1345" s="162"/>
      <c r="AT1345" s="157" t="s">
        <v>177</v>
      </c>
      <c r="AU1345" s="157" t="s">
        <v>87</v>
      </c>
      <c r="AV1345" s="13" t="s">
        <v>87</v>
      </c>
      <c r="AW1345" s="13" t="s">
        <v>38</v>
      </c>
      <c r="AX1345" s="13" t="s">
        <v>78</v>
      </c>
      <c r="AY1345" s="157" t="s">
        <v>165</v>
      </c>
    </row>
    <row r="1346" spans="2:65" s="12" customFormat="1" ht="10.199999999999999">
      <c r="B1346" s="149"/>
      <c r="D1346" s="150" t="s">
        <v>177</v>
      </c>
      <c r="E1346" s="151" t="s">
        <v>31</v>
      </c>
      <c r="F1346" s="152" t="s">
        <v>924</v>
      </c>
      <c r="H1346" s="151" t="s">
        <v>31</v>
      </c>
      <c r="I1346" s="153"/>
      <c r="L1346" s="149"/>
      <c r="M1346" s="154"/>
      <c r="T1346" s="155"/>
      <c r="AT1346" s="151" t="s">
        <v>177</v>
      </c>
      <c r="AU1346" s="151" t="s">
        <v>87</v>
      </c>
      <c r="AV1346" s="12" t="s">
        <v>39</v>
      </c>
      <c r="AW1346" s="12" t="s">
        <v>38</v>
      </c>
      <c r="AX1346" s="12" t="s">
        <v>78</v>
      </c>
      <c r="AY1346" s="151" t="s">
        <v>165</v>
      </c>
    </row>
    <row r="1347" spans="2:65" s="13" customFormat="1" ht="10.199999999999999">
      <c r="B1347" s="156"/>
      <c r="D1347" s="150" t="s">
        <v>177</v>
      </c>
      <c r="E1347" s="157" t="s">
        <v>31</v>
      </c>
      <c r="F1347" s="158" t="s">
        <v>925</v>
      </c>
      <c r="H1347" s="159">
        <v>-5.76</v>
      </c>
      <c r="I1347" s="160"/>
      <c r="L1347" s="156"/>
      <c r="M1347" s="161"/>
      <c r="T1347" s="162"/>
      <c r="AT1347" s="157" t="s">
        <v>177</v>
      </c>
      <c r="AU1347" s="157" t="s">
        <v>87</v>
      </c>
      <c r="AV1347" s="13" t="s">
        <v>87</v>
      </c>
      <c r="AW1347" s="13" t="s">
        <v>38</v>
      </c>
      <c r="AX1347" s="13" t="s">
        <v>78</v>
      </c>
      <c r="AY1347" s="157" t="s">
        <v>165</v>
      </c>
    </row>
    <row r="1348" spans="2:65" s="12" customFormat="1" ht="30.6">
      <c r="B1348" s="149"/>
      <c r="D1348" s="150" t="s">
        <v>177</v>
      </c>
      <c r="E1348" s="151" t="s">
        <v>31</v>
      </c>
      <c r="F1348" s="152" t="s">
        <v>1205</v>
      </c>
      <c r="H1348" s="151" t="s">
        <v>31</v>
      </c>
      <c r="I1348" s="153"/>
      <c r="L1348" s="149"/>
      <c r="M1348" s="154"/>
      <c r="T1348" s="155"/>
      <c r="AT1348" s="151" t="s">
        <v>177</v>
      </c>
      <c r="AU1348" s="151" t="s">
        <v>87</v>
      </c>
      <c r="AV1348" s="12" t="s">
        <v>39</v>
      </c>
      <c r="AW1348" s="12" t="s">
        <v>38</v>
      </c>
      <c r="AX1348" s="12" t="s">
        <v>78</v>
      </c>
      <c r="AY1348" s="151" t="s">
        <v>165</v>
      </c>
    </row>
    <row r="1349" spans="2:65" s="15" customFormat="1" ht="10.199999999999999">
      <c r="B1349" s="170"/>
      <c r="D1349" s="150" t="s">
        <v>177</v>
      </c>
      <c r="E1349" s="171" t="s">
        <v>31</v>
      </c>
      <c r="F1349" s="172" t="s">
        <v>246</v>
      </c>
      <c r="H1349" s="173">
        <v>100.53</v>
      </c>
      <c r="I1349" s="174"/>
      <c r="L1349" s="170"/>
      <c r="M1349" s="175"/>
      <c r="T1349" s="176"/>
      <c r="AT1349" s="171" t="s">
        <v>177</v>
      </c>
      <c r="AU1349" s="171" t="s">
        <v>87</v>
      </c>
      <c r="AV1349" s="15" t="s">
        <v>166</v>
      </c>
      <c r="AW1349" s="15" t="s">
        <v>38</v>
      </c>
      <c r="AX1349" s="15" t="s">
        <v>78</v>
      </c>
      <c r="AY1349" s="171" t="s">
        <v>165</v>
      </c>
    </row>
    <row r="1350" spans="2:65" s="14" customFormat="1" ht="10.199999999999999">
      <c r="B1350" s="163"/>
      <c r="D1350" s="150" t="s">
        <v>177</v>
      </c>
      <c r="E1350" s="164" t="s">
        <v>31</v>
      </c>
      <c r="F1350" s="165" t="s">
        <v>180</v>
      </c>
      <c r="H1350" s="166">
        <v>122.02</v>
      </c>
      <c r="I1350" s="167"/>
      <c r="L1350" s="163"/>
      <c r="M1350" s="168"/>
      <c r="T1350" s="169"/>
      <c r="AT1350" s="164" t="s">
        <v>177</v>
      </c>
      <c r="AU1350" s="164" t="s">
        <v>87</v>
      </c>
      <c r="AV1350" s="14" t="s">
        <v>173</v>
      </c>
      <c r="AW1350" s="14" t="s">
        <v>38</v>
      </c>
      <c r="AX1350" s="14" t="s">
        <v>78</v>
      </c>
      <c r="AY1350" s="164" t="s">
        <v>165</v>
      </c>
    </row>
    <row r="1351" spans="2:65" s="12" customFormat="1" ht="10.199999999999999">
      <c r="B1351" s="149"/>
      <c r="D1351" s="150" t="s">
        <v>177</v>
      </c>
      <c r="E1351" s="151" t="s">
        <v>31</v>
      </c>
      <c r="F1351" s="152" t="s">
        <v>1206</v>
      </c>
      <c r="H1351" s="151" t="s">
        <v>31</v>
      </c>
      <c r="I1351" s="153"/>
      <c r="L1351" s="149"/>
      <c r="M1351" s="154"/>
      <c r="T1351" s="155"/>
      <c r="AT1351" s="151" t="s">
        <v>177</v>
      </c>
      <c r="AU1351" s="151" t="s">
        <v>87</v>
      </c>
      <c r="AV1351" s="12" t="s">
        <v>39</v>
      </c>
      <c r="AW1351" s="12" t="s">
        <v>38</v>
      </c>
      <c r="AX1351" s="12" t="s">
        <v>78</v>
      </c>
      <c r="AY1351" s="151" t="s">
        <v>165</v>
      </c>
    </row>
    <row r="1352" spans="2:65" s="13" customFormat="1" ht="10.199999999999999">
      <c r="B1352" s="156"/>
      <c r="D1352" s="150" t="s">
        <v>177</v>
      </c>
      <c r="E1352" s="157" t="s">
        <v>31</v>
      </c>
      <c r="F1352" s="158" t="s">
        <v>1207</v>
      </c>
      <c r="H1352" s="159">
        <v>14.351000000000001</v>
      </c>
      <c r="I1352" s="160"/>
      <c r="L1352" s="156"/>
      <c r="M1352" s="161"/>
      <c r="T1352" s="162"/>
      <c r="AT1352" s="157" t="s">
        <v>177</v>
      </c>
      <c r="AU1352" s="157" t="s">
        <v>87</v>
      </c>
      <c r="AV1352" s="13" t="s">
        <v>87</v>
      </c>
      <c r="AW1352" s="13" t="s">
        <v>38</v>
      </c>
      <c r="AX1352" s="13" t="s">
        <v>78</v>
      </c>
      <c r="AY1352" s="157" t="s">
        <v>165</v>
      </c>
    </row>
    <row r="1353" spans="2:65" s="12" customFormat="1" ht="10.199999999999999">
      <c r="B1353" s="149"/>
      <c r="D1353" s="150" t="s">
        <v>177</v>
      </c>
      <c r="E1353" s="151" t="s">
        <v>31</v>
      </c>
      <c r="F1353" s="152" t="s">
        <v>1243</v>
      </c>
      <c r="H1353" s="151" t="s">
        <v>31</v>
      </c>
      <c r="I1353" s="153"/>
      <c r="L1353" s="149"/>
      <c r="M1353" s="154"/>
      <c r="T1353" s="155"/>
      <c r="AT1353" s="151" t="s">
        <v>177</v>
      </c>
      <c r="AU1353" s="151" t="s">
        <v>87</v>
      </c>
      <c r="AV1353" s="12" t="s">
        <v>39</v>
      </c>
      <c r="AW1353" s="12" t="s">
        <v>38</v>
      </c>
      <c r="AX1353" s="12" t="s">
        <v>78</v>
      </c>
      <c r="AY1353" s="151" t="s">
        <v>165</v>
      </c>
    </row>
    <row r="1354" spans="2:65" s="13" customFormat="1" ht="10.199999999999999">
      <c r="B1354" s="156"/>
      <c r="D1354" s="150" t="s">
        <v>177</v>
      </c>
      <c r="E1354" s="157" t="s">
        <v>31</v>
      </c>
      <c r="F1354" s="158" t="s">
        <v>1244</v>
      </c>
      <c r="H1354" s="159">
        <v>6.26</v>
      </c>
      <c r="I1354" s="160"/>
      <c r="L1354" s="156"/>
      <c r="M1354" s="161"/>
      <c r="T1354" s="162"/>
      <c r="AT1354" s="157" t="s">
        <v>177</v>
      </c>
      <c r="AU1354" s="157" t="s">
        <v>87</v>
      </c>
      <c r="AV1354" s="13" t="s">
        <v>87</v>
      </c>
      <c r="AW1354" s="13" t="s">
        <v>38</v>
      </c>
      <c r="AX1354" s="13" t="s">
        <v>78</v>
      </c>
      <c r="AY1354" s="157" t="s">
        <v>165</v>
      </c>
    </row>
    <row r="1355" spans="2:65" s="14" customFormat="1" ht="10.199999999999999">
      <c r="B1355" s="163"/>
      <c r="D1355" s="150" t="s">
        <v>177</v>
      </c>
      <c r="E1355" s="164" t="s">
        <v>31</v>
      </c>
      <c r="F1355" s="165" t="s">
        <v>180</v>
      </c>
      <c r="H1355" s="166">
        <v>20.611000000000001</v>
      </c>
      <c r="I1355" s="167"/>
      <c r="L1355" s="163"/>
      <c r="M1355" s="168"/>
      <c r="T1355" s="169"/>
      <c r="AT1355" s="164" t="s">
        <v>177</v>
      </c>
      <c r="AU1355" s="164" t="s">
        <v>87</v>
      </c>
      <c r="AV1355" s="14" t="s">
        <v>173</v>
      </c>
      <c r="AW1355" s="14" t="s">
        <v>38</v>
      </c>
      <c r="AX1355" s="14" t="s">
        <v>39</v>
      </c>
      <c r="AY1355" s="164" t="s">
        <v>165</v>
      </c>
    </row>
    <row r="1356" spans="2:65" s="1" customFormat="1" ht="33" customHeight="1">
      <c r="B1356" s="35"/>
      <c r="C1356" s="132" t="s">
        <v>1245</v>
      </c>
      <c r="D1356" s="132" t="s">
        <v>168</v>
      </c>
      <c r="E1356" s="133" t="s">
        <v>1246</v>
      </c>
      <c r="F1356" s="134" t="s">
        <v>1247</v>
      </c>
      <c r="G1356" s="135" t="s">
        <v>183</v>
      </c>
      <c r="H1356" s="136">
        <v>6.26</v>
      </c>
      <c r="I1356" s="137"/>
      <c r="J1356" s="138">
        <f>ROUND(I1356*H1356,2)</f>
        <v>0</v>
      </c>
      <c r="K1356" s="134" t="s">
        <v>172</v>
      </c>
      <c r="L1356" s="35"/>
      <c r="M1356" s="139" t="s">
        <v>31</v>
      </c>
      <c r="N1356" s="140" t="s">
        <v>49</v>
      </c>
      <c r="P1356" s="141">
        <f>O1356*H1356</f>
        <v>0</v>
      </c>
      <c r="Q1356" s="141">
        <v>0</v>
      </c>
      <c r="R1356" s="141">
        <f>Q1356*H1356</f>
        <v>0</v>
      </c>
      <c r="S1356" s="141">
        <v>0</v>
      </c>
      <c r="T1356" s="142">
        <f>S1356*H1356</f>
        <v>0</v>
      </c>
      <c r="AR1356" s="143" t="s">
        <v>173</v>
      </c>
      <c r="AT1356" s="143" t="s">
        <v>168</v>
      </c>
      <c r="AU1356" s="143" t="s">
        <v>87</v>
      </c>
      <c r="AY1356" s="19" t="s">
        <v>165</v>
      </c>
      <c r="BE1356" s="144">
        <f>IF(N1356="základní",J1356,0)</f>
        <v>0</v>
      </c>
      <c r="BF1356" s="144">
        <f>IF(N1356="snížená",J1356,0)</f>
        <v>0</v>
      </c>
      <c r="BG1356" s="144">
        <f>IF(N1356="zákl. přenesená",J1356,0)</f>
        <v>0</v>
      </c>
      <c r="BH1356" s="144">
        <f>IF(N1356="sníž. přenesená",J1356,0)</f>
        <v>0</v>
      </c>
      <c r="BI1356" s="144">
        <f>IF(N1356="nulová",J1356,0)</f>
        <v>0</v>
      </c>
      <c r="BJ1356" s="19" t="s">
        <v>39</v>
      </c>
      <c r="BK1356" s="144">
        <f>ROUND(I1356*H1356,2)</f>
        <v>0</v>
      </c>
      <c r="BL1356" s="19" t="s">
        <v>173</v>
      </c>
      <c r="BM1356" s="143" t="s">
        <v>1248</v>
      </c>
    </row>
    <row r="1357" spans="2:65" s="1" customFormat="1" ht="10.199999999999999" hidden="1">
      <c r="B1357" s="35"/>
      <c r="D1357" s="145" t="s">
        <v>175</v>
      </c>
      <c r="F1357" s="146" t="s">
        <v>1249</v>
      </c>
      <c r="I1357" s="147"/>
      <c r="L1357" s="35"/>
      <c r="M1357" s="148"/>
      <c r="T1357" s="56"/>
      <c r="AT1357" s="19" t="s">
        <v>175</v>
      </c>
      <c r="AU1357" s="19" t="s">
        <v>87</v>
      </c>
    </row>
    <row r="1358" spans="2:65" s="1" customFormat="1" ht="33" customHeight="1">
      <c r="B1358" s="35"/>
      <c r="C1358" s="132" t="s">
        <v>1250</v>
      </c>
      <c r="D1358" s="132" t="s">
        <v>168</v>
      </c>
      <c r="E1358" s="133" t="s">
        <v>1251</v>
      </c>
      <c r="F1358" s="134" t="s">
        <v>1252</v>
      </c>
      <c r="G1358" s="135" t="s">
        <v>183</v>
      </c>
      <c r="H1358" s="136">
        <v>14.351000000000001</v>
      </c>
      <c r="I1358" s="137"/>
      <c r="J1358" s="138">
        <f>ROUND(I1358*H1358,2)</f>
        <v>0</v>
      </c>
      <c r="K1358" s="134" t="s">
        <v>172</v>
      </c>
      <c r="L1358" s="35"/>
      <c r="M1358" s="139" t="s">
        <v>31</v>
      </c>
      <c r="N1358" s="140" t="s">
        <v>49</v>
      </c>
      <c r="P1358" s="141">
        <f>O1358*H1358</f>
        <v>0</v>
      </c>
      <c r="Q1358" s="141">
        <v>0</v>
      </c>
      <c r="R1358" s="141">
        <f>Q1358*H1358</f>
        <v>0</v>
      </c>
      <c r="S1358" s="141">
        <v>0</v>
      </c>
      <c r="T1358" s="142">
        <f>S1358*H1358</f>
        <v>0</v>
      </c>
      <c r="AR1358" s="143" t="s">
        <v>173</v>
      </c>
      <c r="AT1358" s="143" t="s">
        <v>168</v>
      </c>
      <c r="AU1358" s="143" t="s">
        <v>87</v>
      </c>
      <c r="AY1358" s="19" t="s">
        <v>165</v>
      </c>
      <c r="BE1358" s="144">
        <f>IF(N1358="základní",J1358,0)</f>
        <v>0</v>
      </c>
      <c r="BF1358" s="144">
        <f>IF(N1358="snížená",J1358,0)</f>
        <v>0</v>
      </c>
      <c r="BG1358" s="144">
        <f>IF(N1358="zákl. přenesená",J1358,0)</f>
        <v>0</v>
      </c>
      <c r="BH1358" s="144">
        <f>IF(N1358="sníž. přenesená",J1358,0)</f>
        <v>0</v>
      </c>
      <c r="BI1358" s="144">
        <f>IF(N1358="nulová",J1358,0)</f>
        <v>0</v>
      </c>
      <c r="BJ1358" s="19" t="s">
        <v>39</v>
      </c>
      <c r="BK1358" s="144">
        <f>ROUND(I1358*H1358,2)</f>
        <v>0</v>
      </c>
      <c r="BL1358" s="19" t="s">
        <v>173</v>
      </c>
      <c r="BM1358" s="143" t="s">
        <v>1253</v>
      </c>
    </row>
    <row r="1359" spans="2:65" s="1" customFormat="1" ht="10.199999999999999" hidden="1">
      <c r="B1359" s="35"/>
      <c r="D1359" s="145" t="s">
        <v>175</v>
      </c>
      <c r="F1359" s="146" t="s">
        <v>1254</v>
      </c>
      <c r="I1359" s="147"/>
      <c r="L1359" s="35"/>
      <c r="M1359" s="148"/>
      <c r="T1359" s="56"/>
      <c r="AT1359" s="19" t="s">
        <v>175</v>
      </c>
      <c r="AU1359" s="19" t="s">
        <v>87</v>
      </c>
    </row>
    <row r="1360" spans="2:65" s="12" customFormat="1" ht="10.199999999999999">
      <c r="B1360" s="149"/>
      <c r="D1360" s="150" t="s">
        <v>177</v>
      </c>
      <c r="E1360" s="151" t="s">
        <v>31</v>
      </c>
      <c r="F1360" s="152" t="s">
        <v>370</v>
      </c>
      <c r="H1360" s="151" t="s">
        <v>31</v>
      </c>
      <c r="I1360" s="153"/>
      <c r="L1360" s="149"/>
      <c r="M1360" s="154"/>
      <c r="T1360" s="155"/>
      <c r="AT1360" s="151" t="s">
        <v>177</v>
      </c>
      <c r="AU1360" s="151" t="s">
        <v>87</v>
      </c>
      <c r="AV1360" s="12" t="s">
        <v>39</v>
      </c>
      <c r="AW1360" s="12" t="s">
        <v>38</v>
      </c>
      <c r="AX1360" s="12" t="s">
        <v>78</v>
      </c>
      <c r="AY1360" s="151" t="s">
        <v>165</v>
      </c>
    </row>
    <row r="1361" spans="2:65" s="12" customFormat="1" ht="20.399999999999999">
      <c r="B1361" s="149"/>
      <c r="D1361" s="150" t="s">
        <v>177</v>
      </c>
      <c r="E1361" s="151" t="s">
        <v>31</v>
      </c>
      <c r="F1361" s="152" t="s">
        <v>1028</v>
      </c>
      <c r="H1361" s="151" t="s">
        <v>31</v>
      </c>
      <c r="I1361" s="153"/>
      <c r="L1361" s="149"/>
      <c r="M1361" s="154"/>
      <c r="T1361" s="155"/>
      <c r="AT1361" s="151" t="s">
        <v>177</v>
      </c>
      <c r="AU1361" s="151" t="s">
        <v>87</v>
      </c>
      <c r="AV1361" s="12" t="s">
        <v>39</v>
      </c>
      <c r="AW1361" s="12" t="s">
        <v>38</v>
      </c>
      <c r="AX1361" s="12" t="s">
        <v>78</v>
      </c>
      <c r="AY1361" s="151" t="s">
        <v>165</v>
      </c>
    </row>
    <row r="1362" spans="2:65" s="13" customFormat="1" ht="10.199999999999999">
      <c r="B1362" s="156"/>
      <c r="D1362" s="150" t="s">
        <v>177</v>
      </c>
      <c r="E1362" s="157" t="s">
        <v>31</v>
      </c>
      <c r="F1362" s="158" t="s">
        <v>1029</v>
      </c>
      <c r="H1362" s="159">
        <v>21.49</v>
      </c>
      <c r="I1362" s="160"/>
      <c r="L1362" s="156"/>
      <c r="M1362" s="161"/>
      <c r="T1362" s="162"/>
      <c r="AT1362" s="157" t="s">
        <v>177</v>
      </c>
      <c r="AU1362" s="157" t="s">
        <v>87</v>
      </c>
      <c r="AV1362" s="13" t="s">
        <v>87</v>
      </c>
      <c r="AW1362" s="13" t="s">
        <v>38</v>
      </c>
      <c r="AX1362" s="13" t="s">
        <v>78</v>
      </c>
      <c r="AY1362" s="157" t="s">
        <v>165</v>
      </c>
    </row>
    <row r="1363" spans="2:65" s="15" customFormat="1" ht="10.199999999999999">
      <c r="B1363" s="170"/>
      <c r="D1363" s="150" t="s">
        <v>177</v>
      </c>
      <c r="E1363" s="171" t="s">
        <v>31</v>
      </c>
      <c r="F1363" s="172" t="s">
        <v>246</v>
      </c>
      <c r="H1363" s="173">
        <v>21.49</v>
      </c>
      <c r="I1363" s="174"/>
      <c r="L1363" s="170"/>
      <c r="M1363" s="175"/>
      <c r="T1363" s="176"/>
      <c r="AT1363" s="171" t="s">
        <v>177</v>
      </c>
      <c r="AU1363" s="171" t="s">
        <v>87</v>
      </c>
      <c r="AV1363" s="15" t="s">
        <v>166</v>
      </c>
      <c r="AW1363" s="15" t="s">
        <v>38</v>
      </c>
      <c r="AX1363" s="15" t="s">
        <v>78</v>
      </c>
      <c r="AY1363" s="171" t="s">
        <v>165</v>
      </c>
    </row>
    <row r="1364" spans="2:65" s="12" customFormat="1" ht="10.199999999999999">
      <c r="B1364" s="149"/>
      <c r="D1364" s="150" t="s">
        <v>177</v>
      </c>
      <c r="E1364" s="151" t="s">
        <v>31</v>
      </c>
      <c r="F1364" s="152" t="s">
        <v>1204</v>
      </c>
      <c r="H1364" s="151" t="s">
        <v>31</v>
      </c>
      <c r="I1364" s="153"/>
      <c r="L1364" s="149"/>
      <c r="M1364" s="154"/>
      <c r="T1364" s="155"/>
      <c r="AT1364" s="151" t="s">
        <v>177</v>
      </c>
      <c r="AU1364" s="151" t="s">
        <v>87</v>
      </c>
      <c r="AV1364" s="12" t="s">
        <v>39</v>
      </c>
      <c r="AW1364" s="12" t="s">
        <v>38</v>
      </c>
      <c r="AX1364" s="12" t="s">
        <v>78</v>
      </c>
      <c r="AY1364" s="151" t="s">
        <v>165</v>
      </c>
    </row>
    <row r="1365" spans="2:65" s="13" customFormat="1" ht="10.199999999999999">
      <c r="B1365" s="156"/>
      <c r="D1365" s="150" t="s">
        <v>177</v>
      </c>
      <c r="E1365" s="157" t="s">
        <v>31</v>
      </c>
      <c r="F1365" s="158" t="s">
        <v>1186</v>
      </c>
      <c r="H1365" s="159">
        <v>106.29</v>
      </c>
      <c r="I1365" s="160"/>
      <c r="L1365" s="156"/>
      <c r="M1365" s="161"/>
      <c r="T1365" s="162"/>
      <c r="AT1365" s="157" t="s">
        <v>177</v>
      </c>
      <c r="AU1365" s="157" t="s">
        <v>87</v>
      </c>
      <c r="AV1365" s="13" t="s">
        <v>87</v>
      </c>
      <c r="AW1365" s="13" t="s">
        <v>38</v>
      </c>
      <c r="AX1365" s="13" t="s">
        <v>78</v>
      </c>
      <c r="AY1365" s="157" t="s">
        <v>165</v>
      </c>
    </row>
    <row r="1366" spans="2:65" s="12" customFormat="1" ht="10.199999999999999">
      <c r="B1366" s="149"/>
      <c r="D1366" s="150" t="s">
        <v>177</v>
      </c>
      <c r="E1366" s="151" t="s">
        <v>31</v>
      </c>
      <c r="F1366" s="152" t="s">
        <v>924</v>
      </c>
      <c r="H1366" s="151" t="s">
        <v>31</v>
      </c>
      <c r="I1366" s="153"/>
      <c r="L1366" s="149"/>
      <c r="M1366" s="154"/>
      <c r="T1366" s="155"/>
      <c r="AT1366" s="151" t="s">
        <v>177</v>
      </c>
      <c r="AU1366" s="151" t="s">
        <v>87</v>
      </c>
      <c r="AV1366" s="12" t="s">
        <v>39</v>
      </c>
      <c r="AW1366" s="12" t="s">
        <v>38</v>
      </c>
      <c r="AX1366" s="12" t="s">
        <v>78</v>
      </c>
      <c r="AY1366" s="151" t="s">
        <v>165</v>
      </c>
    </row>
    <row r="1367" spans="2:65" s="13" customFormat="1" ht="10.199999999999999">
      <c r="B1367" s="156"/>
      <c r="D1367" s="150" t="s">
        <v>177</v>
      </c>
      <c r="E1367" s="157" t="s">
        <v>31</v>
      </c>
      <c r="F1367" s="158" t="s">
        <v>925</v>
      </c>
      <c r="H1367" s="159">
        <v>-5.76</v>
      </c>
      <c r="I1367" s="160"/>
      <c r="L1367" s="156"/>
      <c r="M1367" s="161"/>
      <c r="T1367" s="162"/>
      <c r="AT1367" s="157" t="s">
        <v>177</v>
      </c>
      <c r="AU1367" s="157" t="s">
        <v>87</v>
      </c>
      <c r="AV1367" s="13" t="s">
        <v>87</v>
      </c>
      <c r="AW1367" s="13" t="s">
        <v>38</v>
      </c>
      <c r="AX1367" s="13" t="s">
        <v>78</v>
      </c>
      <c r="AY1367" s="157" t="s">
        <v>165</v>
      </c>
    </row>
    <row r="1368" spans="2:65" s="12" customFormat="1" ht="30.6">
      <c r="B1368" s="149"/>
      <c r="D1368" s="150" t="s">
        <v>177</v>
      </c>
      <c r="E1368" s="151" t="s">
        <v>31</v>
      </c>
      <c r="F1368" s="152" t="s">
        <v>1205</v>
      </c>
      <c r="H1368" s="151" t="s">
        <v>31</v>
      </c>
      <c r="I1368" s="153"/>
      <c r="L1368" s="149"/>
      <c r="M1368" s="154"/>
      <c r="T1368" s="155"/>
      <c r="AT1368" s="151" t="s">
        <v>177</v>
      </c>
      <c r="AU1368" s="151" t="s">
        <v>87</v>
      </c>
      <c r="AV1368" s="12" t="s">
        <v>39</v>
      </c>
      <c r="AW1368" s="12" t="s">
        <v>38</v>
      </c>
      <c r="AX1368" s="12" t="s">
        <v>78</v>
      </c>
      <c r="AY1368" s="151" t="s">
        <v>165</v>
      </c>
    </row>
    <row r="1369" spans="2:65" s="15" customFormat="1" ht="10.199999999999999">
      <c r="B1369" s="170"/>
      <c r="D1369" s="150" t="s">
        <v>177</v>
      </c>
      <c r="E1369" s="171" t="s">
        <v>31</v>
      </c>
      <c r="F1369" s="172" t="s">
        <v>246</v>
      </c>
      <c r="H1369" s="173">
        <v>100.53</v>
      </c>
      <c r="I1369" s="174"/>
      <c r="L1369" s="170"/>
      <c r="M1369" s="175"/>
      <c r="T1369" s="176"/>
      <c r="AT1369" s="171" t="s">
        <v>177</v>
      </c>
      <c r="AU1369" s="171" t="s">
        <v>87</v>
      </c>
      <c r="AV1369" s="15" t="s">
        <v>166</v>
      </c>
      <c r="AW1369" s="15" t="s">
        <v>38</v>
      </c>
      <c r="AX1369" s="15" t="s">
        <v>78</v>
      </c>
      <c r="AY1369" s="171" t="s">
        <v>165</v>
      </c>
    </row>
    <row r="1370" spans="2:65" s="14" customFormat="1" ht="10.199999999999999">
      <c r="B1370" s="163"/>
      <c r="D1370" s="150" t="s">
        <v>177</v>
      </c>
      <c r="E1370" s="164" t="s">
        <v>31</v>
      </c>
      <c r="F1370" s="165" t="s">
        <v>180</v>
      </c>
      <c r="H1370" s="166">
        <v>122.02</v>
      </c>
      <c r="I1370" s="167"/>
      <c r="L1370" s="163"/>
      <c r="M1370" s="168"/>
      <c r="T1370" s="169"/>
      <c r="AT1370" s="164" t="s">
        <v>177</v>
      </c>
      <c r="AU1370" s="164" t="s">
        <v>87</v>
      </c>
      <c r="AV1370" s="14" t="s">
        <v>173</v>
      </c>
      <c r="AW1370" s="14" t="s">
        <v>38</v>
      </c>
      <c r="AX1370" s="14" t="s">
        <v>78</v>
      </c>
      <c r="AY1370" s="164" t="s">
        <v>165</v>
      </c>
    </row>
    <row r="1371" spans="2:65" s="12" customFormat="1" ht="10.199999999999999">
      <c r="B1371" s="149"/>
      <c r="D1371" s="150" t="s">
        <v>177</v>
      </c>
      <c r="E1371" s="151" t="s">
        <v>31</v>
      </c>
      <c r="F1371" s="152" t="s">
        <v>1206</v>
      </c>
      <c r="H1371" s="151" t="s">
        <v>31</v>
      </c>
      <c r="I1371" s="153"/>
      <c r="L1371" s="149"/>
      <c r="M1371" s="154"/>
      <c r="T1371" s="155"/>
      <c r="AT1371" s="151" t="s">
        <v>177</v>
      </c>
      <c r="AU1371" s="151" t="s">
        <v>87</v>
      </c>
      <c r="AV1371" s="12" t="s">
        <v>39</v>
      </c>
      <c r="AW1371" s="12" t="s">
        <v>38</v>
      </c>
      <c r="AX1371" s="12" t="s">
        <v>78</v>
      </c>
      <c r="AY1371" s="151" t="s">
        <v>165</v>
      </c>
    </row>
    <row r="1372" spans="2:65" s="13" customFormat="1" ht="10.199999999999999">
      <c r="B1372" s="156"/>
      <c r="D1372" s="150" t="s">
        <v>177</v>
      </c>
      <c r="E1372" s="157" t="s">
        <v>31</v>
      </c>
      <c r="F1372" s="158" t="s">
        <v>1207</v>
      </c>
      <c r="H1372" s="159">
        <v>14.351000000000001</v>
      </c>
      <c r="I1372" s="160"/>
      <c r="L1372" s="156"/>
      <c r="M1372" s="161"/>
      <c r="T1372" s="162"/>
      <c r="AT1372" s="157" t="s">
        <v>177</v>
      </c>
      <c r="AU1372" s="157" t="s">
        <v>87</v>
      </c>
      <c r="AV1372" s="13" t="s">
        <v>87</v>
      </c>
      <c r="AW1372" s="13" t="s">
        <v>38</v>
      </c>
      <c r="AX1372" s="13" t="s">
        <v>78</v>
      </c>
      <c r="AY1372" s="157" t="s">
        <v>165</v>
      </c>
    </row>
    <row r="1373" spans="2:65" s="14" customFormat="1" ht="10.199999999999999">
      <c r="B1373" s="163"/>
      <c r="D1373" s="150" t="s">
        <v>177</v>
      </c>
      <c r="E1373" s="164" t="s">
        <v>31</v>
      </c>
      <c r="F1373" s="165" t="s">
        <v>180</v>
      </c>
      <c r="H1373" s="166">
        <v>14.351000000000001</v>
      </c>
      <c r="I1373" s="167"/>
      <c r="L1373" s="163"/>
      <c r="M1373" s="168"/>
      <c r="T1373" s="169"/>
      <c r="AT1373" s="164" t="s">
        <v>177</v>
      </c>
      <c r="AU1373" s="164" t="s">
        <v>87</v>
      </c>
      <c r="AV1373" s="14" t="s">
        <v>173</v>
      </c>
      <c r="AW1373" s="14" t="s">
        <v>38</v>
      </c>
      <c r="AX1373" s="14" t="s">
        <v>39</v>
      </c>
      <c r="AY1373" s="164" t="s">
        <v>165</v>
      </c>
    </row>
    <row r="1374" spans="2:65" s="1" customFormat="1" ht="24.15" customHeight="1">
      <c r="B1374" s="35"/>
      <c r="C1374" s="132" t="s">
        <v>1255</v>
      </c>
      <c r="D1374" s="132" t="s">
        <v>168</v>
      </c>
      <c r="E1374" s="133" t="s">
        <v>1256</v>
      </c>
      <c r="F1374" s="134" t="s">
        <v>1257</v>
      </c>
      <c r="G1374" s="135" t="s">
        <v>183</v>
      </c>
      <c r="H1374" s="136">
        <v>20.611000000000001</v>
      </c>
      <c r="I1374" s="137"/>
      <c r="J1374" s="138">
        <f>ROUND(I1374*H1374,2)</f>
        <v>0</v>
      </c>
      <c r="K1374" s="134" t="s">
        <v>172</v>
      </c>
      <c r="L1374" s="35"/>
      <c r="M1374" s="139" t="s">
        <v>31</v>
      </c>
      <c r="N1374" s="140" t="s">
        <v>49</v>
      </c>
      <c r="P1374" s="141">
        <f>O1374*H1374</f>
        <v>0</v>
      </c>
      <c r="Q1374" s="141">
        <v>2.0999999999999999E-3</v>
      </c>
      <c r="R1374" s="141">
        <f>Q1374*H1374</f>
        <v>4.3283099999999998E-2</v>
      </c>
      <c r="S1374" s="141">
        <v>0</v>
      </c>
      <c r="T1374" s="142">
        <f>S1374*H1374</f>
        <v>0</v>
      </c>
      <c r="AR1374" s="143" t="s">
        <v>173</v>
      </c>
      <c r="AT1374" s="143" t="s">
        <v>168</v>
      </c>
      <c r="AU1374" s="143" t="s">
        <v>87</v>
      </c>
      <c r="AY1374" s="19" t="s">
        <v>165</v>
      </c>
      <c r="BE1374" s="144">
        <f>IF(N1374="základní",J1374,0)</f>
        <v>0</v>
      </c>
      <c r="BF1374" s="144">
        <f>IF(N1374="snížená",J1374,0)</f>
        <v>0</v>
      </c>
      <c r="BG1374" s="144">
        <f>IF(N1374="zákl. přenesená",J1374,0)</f>
        <v>0</v>
      </c>
      <c r="BH1374" s="144">
        <f>IF(N1374="sníž. přenesená",J1374,0)</f>
        <v>0</v>
      </c>
      <c r="BI1374" s="144">
        <f>IF(N1374="nulová",J1374,0)</f>
        <v>0</v>
      </c>
      <c r="BJ1374" s="19" t="s">
        <v>39</v>
      </c>
      <c r="BK1374" s="144">
        <f>ROUND(I1374*H1374,2)</f>
        <v>0</v>
      </c>
      <c r="BL1374" s="19" t="s">
        <v>173</v>
      </c>
      <c r="BM1374" s="143" t="s">
        <v>1258</v>
      </c>
    </row>
    <row r="1375" spans="2:65" s="1" customFormat="1" ht="10.199999999999999" hidden="1">
      <c r="B1375" s="35"/>
      <c r="D1375" s="145" t="s">
        <v>175</v>
      </c>
      <c r="F1375" s="146" t="s">
        <v>1259</v>
      </c>
      <c r="I1375" s="147"/>
      <c r="L1375" s="35"/>
      <c r="M1375" s="148"/>
      <c r="T1375" s="56"/>
      <c r="AT1375" s="19" t="s">
        <v>175</v>
      </c>
      <c r="AU1375" s="19" t="s">
        <v>87</v>
      </c>
    </row>
    <row r="1376" spans="2:65" s="12" customFormat="1" ht="10.199999999999999">
      <c r="B1376" s="149"/>
      <c r="D1376" s="150" t="s">
        <v>177</v>
      </c>
      <c r="E1376" s="151" t="s">
        <v>31</v>
      </c>
      <c r="F1376" s="152" t="s">
        <v>370</v>
      </c>
      <c r="H1376" s="151" t="s">
        <v>31</v>
      </c>
      <c r="I1376" s="153"/>
      <c r="L1376" s="149"/>
      <c r="M1376" s="154"/>
      <c r="T1376" s="155"/>
      <c r="AT1376" s="151" t="s">
        <v>177</v>
      </c>
      <c r="AU1376" s="151" t="s">
        <v>87</v>
      </c>
      <c r="AV1376" s="12" t="s">
        <v>39</v>
      </c>
      <c r="AW1376" s="12" t="s">
        <v>38</v>
      </c>
      <c r="AX1376" s="12" t="s">
        <v>78</v>
      </c>
      <c r="AY1376" s="151" t="s">
        <v>165</v>
      </c>
    </row>
    <row r="1377" spans="2:65" s="12" customFormat="1" ht="20.399999999999999">
      <c r="B1377" s="149"/>
      <c r="D1377" s="150" t="s">
        <v>177</v>
      </c>
      <c r="E1377" s="151" t="s">
        <v>31</v>
      </c>
      <c r="F1377" s="152" t="s">
        <v>1028</v>
      </c>
      <c r="H1377" s="151" t="s">
        <v>31</v>
      </c>
      <c r="I1377" s="153"/>
      <c r="L1377" s="149"/>
      <c r="M1377" s="154"/>
      <c r="T1377" s="155"/>
      <c r="AT1377" s="151" t="s">
        <v>177</v>
      </c>
      <c r="AU1377" s="151" t="s">
        <v>87</v>
      </c>
      <c r="AV1377" s="12" t="s">
        <v>39</v>
      </c>
      <c r="AW1377" s="12" t="s">
        <v>38</v>
      </c>
      <c r="AX1377" s="12" t="s">
        <v>78</v>
      </c>
      <c r="AY1377" s="151" t="s">
        <v>165</v>
      </c>
    </row>
    <row r="1378" spans="2:65" s="13" customFormat="1" ht="10.199999999999999">
      <c r="B1378" s="156"/>
      <c r="D1378" s="150" t="s">
        <v>177</v>
      </c>
      <c r="E1378" s="157" t="s">
        <v>31</v>
      </c>
      <c r="F1378" s="158" t="s">
        <v>1029</v>
      </c>
      <c r="H1378" s="159">
        <v>21.49</v>
      </c>
      <c r="I1378" s="160"/>
      <c r="L1378" s="156"/>
      <c r="M1378" s="161"/>
      <c r="T1378" s="162"/>
      <c r="AT1378" s="157" t="s">
        <v>177</v>
      </c>
      <c r="AU1378" s="157" t="s">
        <v>87</v>
      </c>
      <c r="AV1378" s="13" t="s">
        <v>87</v>
      </c>
      <c r="AW1378" s="13" t="s">
        <v>38</v>
      </c>
      <c r="AX1378" s="13" t="s">
        <v>78</v>
      </c>
      <c r="AY1378" s="157" t="s">
        <v>165</v>
      </c>
    </row>
    <row r="1379" spans="2:65" s="15" customFormat="1" ht="10.199999999999999">
      <c r="B1379" s="170"/>
      <c r="D1379" s="150" t="s">
        <v>177</v>
      </c>
      <c r="E1379" s="171" t="s">
        <v>31</v>
      </c>
      <c r="F1379" s="172" t="s">
        <v>246</v>
      </c>
      <c r="H1379" s="173">
        <v>21.49</v>
      </c>
      <c r="I1379" s="174"/>
      <c r="L1379" s="170"/>
      <c r="M1379" s="175"/>
      <c r="T1379" s="176"/>
      <c r="AT1379" s="171" t="s">
        <v>177</v>
      </c>
      <c r="AU1379" s="171" t="s">
        <v>87</v>
      </c>
      <c r="AV1379" s="15" t="s">
        <v>166</v>
      </c>
      <c r="AW1379" s="15" t="s">
        <v>38</v>
      </c>
      <c r="AX1379" s="15" t="s">
        <v>78</v>
      </c>
      <c r="AY1379" s="171" t="s">
        <v>165</v>
      </c>
    </row>
    <row r="1380" spans="2:65" s="12" customFormat="1" ht="10.199999999999999">
      <c r="B1380" s="149"/>
      <c r="D1380" s="150" t="s">
        <v>177</v>
      </c>
      <c r="E1380" s="151" t="s">
        <v>31</v>
      </c>
      <c r="F1380" s="152" t="s">
        <v>1204</v>
      </c>
      <c r="H1380" s="151" t="s">
        <v>31</v>
      </c>
      <c r="I1380" s="153"/>
      <c r="L1380" s="149"/>
      <c r="M1380" s="154"/>
      <c r="T1380" s="155"/>
      <c r="AT1380" s="151" t="s">
        <v>177</v>
      </c>
      <c r="AU1380" s="151" t="s">
        <v>87</v>
      </c>
      <c r="AV1380" s="12" t="s">
        <v>39</v>
      </c>
      <c r="AW1380" s="12" t="s">
        <v>38</v>
      </c>
      <c r="AX1380" s="12" t="s">
        <v>78</v>
      </c>
      <c r="AY1380" s="151" t="s">
        <v>165</v>
      </c>
    </row>
    <row r="1381" spans="2:65" s="13" customFormat="1" ht="10.199999999999999">
      <c r="B1381" s="156"/>
      <c r="D1381" s="150" t="s">
        <v>177</v>
      </c>
      <c r="E1381" s="157" t="s">
        <v>31</v>
      </c>
      <c r="F1381" s="158" t="s">
        <v>1186</v>
      </c>
      <c r="H1381" s="159">
        <v>106.29</v>
      </c>
      <c r="I1381" s="160"/>
      <c r="L1381" s="156"/>
      <c r="M1381" s="161"/>
      <c r="T1381" s="162"/>
      <c r="AT1381" s="157" t="s">
        <v>177</v>
      </c>
      <c r="AU1381" s="157" t="s">
        <v>87</v>
      </c>
      <c r="AV1381" s="13" t="s">
        <v>87</v>
      </c>
      <c r="AW1381" s="13" t="s">
        <v>38</v>
      </c>
      <c r="AX1381" s="13" t="s">
        <v>78</v>
      </c>
      <c r="AY1381" s="157" t="s">
        <v>165</v>
      </c>
    </row>
    <row r="1382" spans="2:65" s="12" customFormat="1" ht="10.199999999999999">
      <c r="B1382" s="149"/>
      <c r="D1382" s="150" t="s">
        <v>177</v>
      </c>
      <c r="E1382" s="151" t="s">
        <v>31</v>
      </c>
      <c r="F1382" s="152" t="s">
        <v>924</v>
      </c>
      <c r="H1382" s="151" t="s">
        <v>31</v>
      </c>
      <c r="I1382" s="153"/>
      <c r="L1382" s="149"/>
      <c r="M1382" s="154"/>
      <c r="T1382" s="155"/>
      <c r="AT1382" s="151" t="s">
        <v>177</v>
      </c>
      <c r="AU1382" s="151" t="s">
        <v>87</v>
      </c>
      <c r="AV1382" s="12" t="s">
        <v>39</v>
      </c>
      <c r="AW1382" s="12" t="s">
        <v>38</v>
      </c>
      <c r="AX1382" s="12" t="s">
        <v>78</v>
      </c>
      <c r="AY1382" s="151" t="s">
        <v>165</v>
      </c>
    </row>
    <row r="1383" spans="2:65" s="13" customFormat="1" ht="10.199999999999999">
      <c r="B1383" s="156"/>
      <c r="D1383" s="150" t="s">
        <v>177</v>
      </c>
      <c r="E1383" s="157" t="s">
        <v>31</v>
      </c>
      <c r="F1383" s="158" t="s">
        <v>925</v>
      </c>
      <c r="H1383" s="159">
        <v>-5.76</v>
      </c>
      <c r="I1383" s="160"/>
      <c r="L1383" s="156"/>
      <c r="M1383" s="161"/>
      <c r="T1383" s="162"/>
      <c r="AT1383" s="157" t="s">
        <v>177</v>
      </c>
      <c r="AU1383" s="157" t="s">
        <v>87</v>
      </c>
      <c r="AV1383" s="13" t="s">
        <v>87</v>
      </c>
      <c r="AW1383" s="13" t="s">
        <v>38</v>
      </c>
      <c r="AX1383" s="13" t="s">
        <v>78</v>
      </c>
      <c r="AY1383" s="157" t="s">
        <v>165</v>
      </c>
    </row>
    <row r="1384" spans="2:65" s="12" customFormat="1" ht="30.6">
      <c r="B1384" s="149"/>
      <c r="D1384" s="150" t="s">
        <v>177</v>
      </c>
      <c r="E1384" s="151" t="s">
        <v>31</v>
      </c>
      <c r="F1384" s="152" t="s">
        <v>1205</v>
      </c>
      <c r="H1384" s="151" t="s">
        <v>31</v>
      </c>
      <c r="I1384" s="153"/>
      <c r="L1384" s="149"/>
      <c r="M1384" s="154"/>
      <c r="T1384" s="155"/>
      <c r="AT1384" s="151" t="s">
        <v>177</v>
      </c>
      <c r="AU1384" s="151" t="s">
        <v>87</v>
      </c>
      <c r="AV1384" s="12" t="s">
        <v>39</v>
      </c>
      <c r="AW1384" s="12" t="s">
        <v>38</v>
      </c>
      <c r="AX1384" s="12" t="s">
        <v>78</v>
      </c>
      <c r="AY1384" s="151" t="s">
        <v>165</v>
      </c>
    </row>
    <row r="1385" spans="2:65" s="15" customFormat="1" ht="10.199999999999999">
      <c r="B1385" s="170"/>
      <c r="D1385" s="150" t="s">
        <v>177</v>
      </c>
      <c r="E1385" s="171" t="s">
        <v>31</v>
      </c>
      <c r="F1385" s="172" t="s">
        <v>246</v>
      </c>
      <c r="H1385" s="173">
        <v>100.53</v>
      </c>
      <c r="I1385" s="174"/>
      <c r="L1385" s="170"/>
      <c r="M1385" s="175"/>
      <c r="T1385" s="176"/>
      <c r="AT1385" s="171" t="s">
        <v>177</v>
      </c>
      <c r="AU1385" s="171" t="s">
        <v>87</v>
      </c>
      <c r="AV1385" s="15" t="s">
        <v>166</v>
      </c>
      <c r="AW1385" s="15" t="s">
        <v>38</v>
      </c>
      <c r="AX1385" s="15" t="s">
        <v>78</v>
      </c>
      <c r="AY1385" s="171" t="s">
        <v>165</v>
      </c>
    </row>
    <row r="1386" spans="2:65" s="14" customFormat="1" ht="10.199999999999999">
      <c r="B1386" s="163"/>
      <c r="D1386" s="150" t="s">
        <v>177</v>
      </c>
      <c r="E1386" s="164" t="s">
        <v>31</v>
      </c>
      <c r="F1386" s="165" t="s">
        <v>180</v>
      </c>
      <c r="H1386" s="166">
        <v>122.02</v>
      </c>
      <c r="I1386" s="167"/>
      <c r="L1386" s="163"/>
      <c r="M1386" s="168"/>
      <c r="T1386" s="169"/>
      <c r="AT1386" s="164" t="s">
        <v>177</v>
      </c>
      <c r="AU1386" s="164" t="s">
        <v>87</v>
      </c>
      <c r="AV1386" s="14" t="s">
        <v>173</v>
      </c>
      <c r="AW1386" s="14" t="s">
        <v>38</v>
      </c>
      <c r="AX1386" s="14" t="s">
        <v>78</v>
      </c>
      <c r="AY1386" s="164" t="s">
        <v>165</v>
      </c>
    </row>
    <row r="1387" spans="2:65" s="12" customFormat="1" ht="10.199999999999999">
      <c r="B1387" s="149"/>
      <c r="D1387" s="150" t="s">
        <v>177</v>
      </c>
      <c r="E1387" s="151" t="s">
        <v>31</v>
      </c>
      <c r="F1387" s="152" t="s">
        <v>1206</v>
      </c>
      <c r="H1387" s="151" t="s">
        <v>31</v>
      </c>
      <c r="I1387" s="153"/>
      <c r="L1387" s="149"/>
      <c r="M1387" s="154"/>
      <c r="T1387" s="155"/>
      <c r="AT1387" s="151" t="s">
        <v>177</v>
      </c>
      <c r="AU1387" s="151" t="s">
        <v>87</v>
      </c>
      <c r="AV1387" s="12" t="s">
        <v>39</v>
      </c>
      <c r="AW1387" s="12" t="s">
        <v>38</v>
      </c>
      <c r="AX1387" s="12" t="s">
        <v>78</v>
      </c>
      <c r="AY1387" s="151" t="s">
        <v>165</v>
      </c>
    </row>
    <row r="1388" spans="2:65" s="13" customFormat="1" ht="10.199999999999999">
      <c r="B1388" s="156"/>
      <c r="D1388" s="150" t="s">
        <v>177</v>
      </c>
      <c r="E1388" s="157" t="s">
        <v>31</v>
      </c>
      <c r="F1388" s="158" t="s">
        <v>1207</v>
      </c>
      <c r="H1388" s="159">
        <v>14.351000000000001</v>
      </c>
      <c r="I1388" s="160"/>
      <c r="L1388" s="156"/>
      <c r="M1388" s="161"/>
      <c r="T1388" s="162"/>
      <c r="AT1388" s="157" t="s">
        <v>177</v>
      </c>
      <c r="AU1388" s="157" t="s">
        <v>87</v>
      </c>
      <c r="AV1388" s="13" t="s">
        <v>87</v>
      </c>
      <c r="AW1388" s="13" t="s">
        <v>38</v>
      </c>
      <c r="AX1388" s="13" t="s">
        <v>78</v>
      </c>
      <c r="AY1388" s="157" t="s">
        <v>165</v>
      </c>
    </row>
    <row r="1389" spans="2:65" s="12" customFormat="1" ht="10.199999999999999">
      <c r="B1389" s="149"/>
      <c r="D1389" s="150" t="s">
        <v>177</v>
      </c>
      <c r="E1389" s="151" t="s">
        <v>31</v>
      </c>
      <c r="F1389" s="152" t="s">
        <v>1243</v>
      </c>
      <c r="H1389" s="151" t="s">
        <v>31</v>
      </c>
      <c r="I1389" s="153"/>
      <c r="L1389" s="149"/>
      <c r="M1389" s="154"/>
      <c r="T1389" s="155"/>
      <c r="AT1389" s="151" t="s">
        <v>177</v>
      </c>
      <c r="AU1389" s="151" t="s">
        <v>87</v>
      </c>
      <c r="AV1389" s="12" t="s">
        <v>39</v>
      </c>
      <c r="AW1389" s="12" t="s">
        <v>38</v>
      </c>
      <c r="AX1389" s="12" t="s">
        <v>78</v>
      </c>
      <c r="AY1389" s="151" t="s">
        <v>165</v>
      </c>
    </row>
    <row r="1390" spans="2:65" s="13" customFormat="1" ht="10.199999999999999">
      <c r="B1390" s="156"/>
      <c r="D1390" s="150" t="s">
        <v>177</v>
      </c>
      <c r="E1390" s="157" t="s">
        <v>31</v>
      </c>
      <c r="F1390" s="158" t="s">
        <v>1244</v>
      </c>
      <c r="H1390" s="159">
        <v>6.26</v>
      </c>
      <c r="I1390" s="160"/>
      <c r="L1390" s="156"/>
      <c r="M1390" s="161"/>
      <c r="T1390" s="162"/>
      <c r="AT1390" s="157" t="s">
        <v>177</v>
      </c>
      <c r="AU1390" s="157" t="s">
        <v>87</v>
      </c>
      <c r="AV1390" s="13" t="s">
        <v>87</v>
      </c>
      <c r="AW1390" s="13" t="s">
        <v>38</v>
      </c>
      <c r="AX1390" s="13" t="s">
        <v>78</v>
      </c>
      <c r="AY1390" s="157" t="s">
        <v>165</v>
      </c>
    </row>
    <row r="1391" spans="2:65" s="14" customFormat="1" ht="10.199999999999999">
      <c r="B1391" s="163"/>
      <c r="D1391" s="150" t="s">
        <v>177</v>
      </c>
      <c r="E1391" s="164" t="s">
        <v>31</v>
      </c>
      <c r="F1391" s="165" t="s">
        <v>180</v>
      </c>
      <c r="H1391" s="166">
        <v>20.611000000000001</v>
      </c>
      <c r="I1391" s="167"/>
      <c r="L1391" s="163"/>
      <c r="M1391" s="168"/>
      <c r="T1391" s="169"/>
      <c r="AT1391" s="164" t="s">
        <v>177</v>
      </c>
      <c r="AU1391" s="164" t="s">
        <v>87</v>
      </c>
      <c r="AV1391" s="14" t="s">
        <v>173</v>
      </c>
      <c r="AW1391" s="14" t="s">
        <v>38</v>
      </c>
      <c r="AX1391" s="14" t="s">
        <v>39</v>
      </c>
      <c r="AY1391" s="164" t="s">
        <v>165</v>
      </c>
    </row>
    <row r="1392" spans="2:65" s="1" customFormat="1" ht="24.15" customHeight="1">
      <c r="B1392" s="35"/>
      <c r="C1392" s="132" t="s">
        <v>1260</v>
      </c>
      <c r="D1392" s="132" t="s">
        <v>168</v>
      </c>
      <c r="E1392" s="133" t="s">
        <v>1261</v>
      </c>
      <c r="F1392" s="134" t="s">
        <v>1262</v>
      </c>
      <c r="G1392" s="135" t="s">
        <v>183</v>
      </c>
      <c r="H1392" s="136">
        <v>153.32</v>
      </c>
      <c r="I1392" s="137"/>
      <c r="J1392" s="138">
        <f>ROUND(I1392*H1392,2)</f>
        <v>0</v>
      </c>
      <c r="K1392" s="134" t="s">
        <v>31</v>
      </c>
      <c r="L1392" s="35"/>
      <c r="M1392" s="139" t="s">
        <v>31</v>
      </c>
      <c r="N1392" s="140" t="s">
        <v>49</v>
      </c>
      <c r="P1392" s="141">
        <f>O1392*H1392</f>
        <v>0</v>
      </c>
      <c r="Q1392" s="141">
        <v>2.0000000000000001E-4</v>
      </c>
      <c r="R1392" s="141">
        <f>Q1392*H1392</f>
        <v>3.0664E-2</v>
      </c>
      <c r="S1392" s="141">
        <v>0</v>
      </c>
      <c r="T1392" s="142">
        <f>S1392*H1392</f>
        <v>0</v>
      </c>
      <c r="AR1392" s="143" t="s">
        <v>173</v>
      </c>
      <c r="AT1392" s="143" t="s">
        <v>168</v>
      </c>
      <c r="AU1392" s="143" t="s">
        <v>87</v>
      </c>
      <c r="AY1392" s="19" t="s">
        <v>165</v>
      </c>
      <c r="BE1392" s="144">
        <f>IF(N1392="základní",J1392,0)</f>
        <v>0</v>
      </c>
      <c r="BF1392" s="144">
        <f>IF(N1392="snížená",J1392,0)</f>
        <v>0</v>
      </c>
      <c r="BG1392" s="144">
        <f>IF(N1392="zákl. přenesená",J1392,0)</f>
        <v>0</v>
      </c>
      <c r="BH1392" s="144">
        <f>IF(N1392="sníž. přenesená",J1392,0)</f>
        <v>0</v>
      </c>
      <c r="BI1392" s="144">
        <f>IF(N1392="nulová",J1392,0)</f>
        <v>0</v>
      </c>
      <c r="BJ1392" s="19" t="s">
        <v>39</v>
      </c>
      <c r="BK1392" s="144">
        <f>ROUND(I1392*H1392,2)</f>
        <v>0</v>
      </c>
      <c r="BL1392" s="19" t="s">
        <v>173</v>
      </c>
      <c r="BM1392" s="143" t="s">
        <v>1263</v>
      </c>
    </row>
    <row r="1393" spans="2:65" s="12" customFormat="1" ht="10.199999999999999">
      <c r="B1393" s="149"/>
      <c r="D1393" s="150" t="s">
        <v>177</v>
      </c>
      <c r="E1393" s="151" t="s">
        <v>31</v>
      </c>
      <c r="F1393" s="152" t="s">
        <v>1264</v>
      </c>
      <c r="H1393" s="151" t="s">
        <v>31</v>
      </c>
      <c r="I1393" s="153"/>
      <c r="L1393" s="149"/>
      <c r="M1393" s="154"/>
      <c r="T1393" s="155"/>
      <c r="AT1393" s="151" t="s">
        <v>177</v>
      </c>
      <c r="AU1393" s="151" t="s">
        <v>87</v>
      </c>
      <c r="AV1393" s="12" t="s">
        <v>39</v>
      </c>
      <c r="AW1393" s="12" t="s">
        <v>38</v>
      </c>
      <c r="AX1393" s="12" t="s">
        <v>78</v>
      </c>
      <c r="AY1393" s="151" t="s">
        <v>165</v>
      </c>
    </row>
    <row r="1394" spans="2:65" s="13" customFormat="1" ht="10.199999999999999">
      <c r="B1394" s="156"/>
      <c r="D1394" s="150" t="s">
        <v>177</v>
      </c>
      <c r="E1394" s="157" t="s">
        <v>31</v>
      </c>
      <c r="F1394" s="158" t="s">
        <v>1186</v>
      </c>
      <c r="H1394" s="159">
        <v>106.29</v>
      </c>
      <c r="I1394" s="160"/>
      <c r="L1394" s="156"/>
      <c r="M1394" s="161"/>
      <c r="T1394" s="162"/>
      <c r="AT1394" s="157" t="s">
        <v>177</v>
      </c>
      <c r="AU1394" s="157" t="s">
        <v>87</v>
      </c>
      <c r="AV1394" s="13" t="s">
        <v>87</v>
      </c>
      <c r="AW1394" s="13" t="s">
        <v>38</v>
      </c>
      <c r="AX1394" s="13" t="s">
        <v>78</v>
      </c>
      <c r="AY1394" s="157" t="s">
        <v>165</v>
      </c>
    </row>
    <row r="1395" spans="2:65" s="12" customFormat="1" ht="10.199999999999999">
      <c r="B1395" s="149"/>
      <c r="D1395" s="150" t="s">
        <v>177</v>
      </c>
      <c r="E1395" s="151" t="s">
        <v>31</v>
      </c>
      <c r="F1395" s="152" t="s">
        <v>924</v>
      </c>
      <c r="H1395" s="151" t="s">
        <v>31</v>
      </c>
      <c r="I1395" s="153"/>
      <c r="L1395" s="149"/>
      <c r="M1395" s="154"/>
      <c r="T1395" s="155"/>
      <c r="AT1395" s="151" t="s">
        <v>177</v>
      </c>
      <c r="AU1395" s="151" t="s">
        <v>87</v>
      </c>
      <c r="AV1395" s="12" t="s">
        <v>39</v>
      </c>
      <c r="AW1395" s="12" t="s">
        <v>38</v>
      </c>
      <c r="AX1395" s="12" t="s">
        <v>78</v>
      </c>
      <c r="AY1395" s="151" t="s">
        <v>165</v>
      </c>
    </row>
    <row r="1396" spans="2:65" s="13" customFormat="1" ht="10.199999999999999">
      <c r="B1396" s="156"/>
      <c r="D1396" s="150" t="s">
        <v>177</v>
      </c>
      <c r="E1396" s="157" t="s">
        <v>31</v>
      </c>
      <c r="F1396" s="158" t="s">
        <v>925</v>
      </c>
      <c r="H1396" s="159">
        <v>-5.76</v>
      </c>
      <c r="I1396" s="160"/>
      <c r="L1396" s="156"/>
      <c r="M1396" s="161"/>
      <c r="T1396" s="162"/>
      <c r="AT1396" s="157" t="s">
        <v>177</v>
      </c>
      <c r="AU1396" s="157" t="s">
        <v>87</v>
      </c>
      <c r="AV1396" s="13" t="s">
        <v>87</v>
      </c>
      <c r="AW1396" s="13" t="s">
        <v>38</v>
      </c>
      <c r="AX1396" s="13" t="s">
        <v>78</v>
      </c>
      <c r="AY1396" s="157" t="s">
        <v>165</v>
      </c>
    </row>
    <row r="1397" spans="2:65" s="12" customFormat="1" ht="10.199999999999999">
      <c r="B1397" s="149"/>
      <c r="D1397" s="150" t="s">
        <v>177</v>
      </c>
      <c r="E1397" s="151" t="s">
        <v>31</v>
      </c>
      <c r="F1397" s="152" t="s">
        <v>370</v>
      </c>
      <c r="H1397" s="151" t="s">
        <v>31</v>
      </c>
      <c r="I1397" s="153"/>
      <c r="L1397" s="149"/>
      <c r="M1397" s="154"/>
      <c r="T1397" s="155"/>
      <c r="AT1397" s="151" t="s">
        <v>177</v>
      </c>
      <c r="AU1397" s="151" t="s">
        <v>87</v>
      </c>
      <c r="AV1397" s="12" t="s">
        <v>39</v>
      </c>
      <c r="AW1397" s="12" t="s">
        <v>38</v>
      </c>
      <c r="AX1397" s="12" t="s">
        <v>78</v>
      </c>
      <c r="AY1397" s="151" t="s">
        <v>165</v>
      </c>
    </row>
    <row r="1398" spans="2:65" s="12" customFormat="1" ht="20.399999999999999">
      <c r="B1398" s="149"/>
      <c r="D1398" s="150" t="s">
        <v>177</v>
      </c>
      <c r="E1398" s="151" t="s">
        <v>31</v>
      </c>
      <c r="F1398" s="152" t="s">
        <v>1265</v>
      </c>
      <c r="H1398" s="151" t="s">
        <v>31</v>
      </c>
      <c r="I1398" s="153"/>
      <c r="L1398" s="149"/>
      <c r="M1398" s="154"/>
      <c r="T1398" s="155"/>
      <c r="AT1398" s="151" t="s">
        <v>177</v>
      </c>
      <c r="AU1398" s="151" t="s">
        <v>87</v>
      </c>
      <c r="AV1398" s="12" t="s">
        <v>39</v>
      </c>
      <c r="AW1398" s="12" t="s">
        <v>38</v>
      </c>
      <c r="AX1398" s="12" t="s">
        <v>78</v>
      </c>
      <c r="AY1398" s="151" t="s">
        <v>165</v>
      </c>
    </row>
    <row r="1399" spans="2:65" s="13" customFormat="1" ht="10.199999999999999">
      <c r="B1399" s="156"/>
      <c r="D1399" s="150" t="s">
        <v>177</v>
      </c>
      <c r="E1399" s="157" t="s">
        <v>31</v>
      </c>
      <c r="F1399" s="158" t="s">
        <v>1029</v>
      </c>
      <c r="H1399" s="159">
        <v>21.49</v>
      </c>
      <c r="I1399" s="160"/>
      <c r="L1399" s="156"/>
      <c r="M1399" s="161"/>
      <c r="T1399" s="162"/>
      <c r="AT1399" s="157" t="s">
        <v>177</v>
      </c>
      <c r="AU1399" s="157" t="s">
        <v>87</v>
      </c>
      <c r="AV1399" s="13" t="s">
        <v>87</v>
      </c>
      <c r="AW1399" s="13" t="s">
        <v>38</v>
      </c>
      <c r="AX1399" s="13" t="s">
        <v>78</v>
      </c>
      <c r="AY1399" s="157" t="s">
        <v>165</v>
      </c>
    </row>
    <row r="1400" spans="2:65" s="12" customFormat="1" ht="20.399999999999999">
      <c r="B1400" s="149"/>
      <c r="D1400" s="150" t="s">
        <v>177</v>
      </c>
      <c r="E1400" s="151" t="s">
        <v>31</v>
      </c>
      <c r="F1400" s="152" t="s">
        <v>788</v>
      </c>
      <c r="H1400" s="151" t="s">
        <v>31</v>
      </c>
      <c r="I1400" s="153"/>
      <c r="L1400" s="149"/>
      <c r="M1400" s="154"/>
      <c r="T1400" s="155"/>
      <c r="AT1400" s="151" t="s">
        <v>177</v>
      </c>
      <c r="AU1400" s="151" t="s">
        <v>87</v>
      </c>
      <c r="AV1400" s="12" t="s">
        <v>39</v>
      </c>
      <c r="AW1400" s="12" t="s">
        <v>38</v>
      </c>
      <c r="AX1400" s="12" t="s">
        <v>78</v>
      </c>
      <c r="AY1400" s="151" t="s">
        <v>165</v>
      </c>
    </row>
    <row r="1401" spans="2:65" s="13" customFormat="1" ht="10.199999999999999">
      <c r="B1401" s="156"/>
      <c r="D1401" s="150" t="s">
        <v>177</v>
      </c>
      <c r="E1401" s="157" t="s">
        <v>31</v>
      </c>
      <c r="F1401" s="158" t="s">
        <v>789</v>
      </c>
      <c r="H1401" s="159">
        <v>31.3</v>
      </c>
      <c r="I1401" s="160"/>
      <c r="L1401" s="156"/>
      <c r="M1401" s="161"/>
      <c r="T1401" s="162"/>
      <c r="AT1401" s="157" t="s">
        <v>177</v>
      </c>
      <c r="AU1401" s="157" t="s">
        <v>87</v>
      </c>
      <c r="AV1401" s="13" t="s">
        <v>87</v>
      </c>
      <c r="AW1401" s="13" t="s">
        <v>38</v>
      </c>
      <c r="AX1401" s="13" t="s">
        <v>78</v>
      </c>
      <c r="AY1401" s="157" t="s">
        <v>165</v>
      </c>
    </row>
    <row r="1402" spans="2:65" s="14" customFormat="1" ht="10.199999999999999">
      <c r="B1402" s="163"/>
      <c r="D1402" s="150" t="s">
        <v>177</v>
      </c>
      <c r="E1402" s="164" t="s">
        <v>31</v>
      </c>
      <c r="F1402" s="165" t="s">
        <v>180</v>
      </c>
      <c r="H1402" s="166">
        <v>153.32</v>
      </c>
      <c r="I1402" s="167"/>
      <c r="L1402" s="163"/>
      <c r="M1402" s="168"/>
      <c r="T1402" s="169"/>
      <c r="AT1402" s="164" t="s">
        <v>177</v>
      </c>
      <c r="AU1402" s="164" t="s">
        <v>87</v>
      </c>
      <c r="AV1402" s="14" t="s">
        <v>173</v>
      </c>
      <c r="AW1402" s="14" t="s">
        <v>38</v>
      </c>
      <c r="AX1402" s="14" t="s">
        <v>39</v>
      </c>
      <c r="AY1402" s="164" t="s">
        <v>165</v>
      </c>
    </row>
    <row r="1403" spans="2:65" s="1" customFormat="1" ht="49.05" customHeight="1">
      <c r="B1403" s="35"/>
      <c r="C1403" s="132" t="s">
        <v>1266</v>
      </c>
      <c r="D1403" s="132" t="s">
        <v>168</v>
      </c>
      <c r="E1403" s="133" t="s">
        <v>1267</v>
      </c>
      <c r="F1403" s="134" t="s">
        <v>1268</v>
      </c>
      <c r="G1403" s="135" t="s">
        <v>103</v>
      </c>
      <c r="H1403" s="136">
        <v>5</v>
      </c>
      <c r="I1403" s="137"/>
      <c r="J1403" s="138">
        <f>ROUND(I1403*H1403,2)</f>
        <v>0</v>
      </c>
      <c r="K1403" s="134" t="s">
        <v>172</v>
      </c>
      <c r="L1403" s="35"/>
      <c r="M1403" s="139" t="s">
        <v>31</v>
      </c>
      <c r="N1403" s="140" t="s">
        <v>49</v>
      </c>
      <c r="P1403" s="141">
        <f>O1403*H1403</f>
        <v>0</v>
      </c>
      <c r="Q1403" s="141">
        <v>1.0300000000000001E-3</v>
      </c>
      <c r="R1403" s="141">
        <f>Q1403*H1403</f>
        <v>5.1500000000000001E-3</v>
      </c>
      <c r="S1403" s="141">
        <v>1E-3</v>
      </c>
      <c r="T1403" s="142">
        <f>S1403*H1403</f>
        <v>5.0000000000000001E-3</v>
      </c>
      <c r="AR1403" s="143" t="s">
        <v>173</v>
      </c>
      <c r="AT1403" s="143" t="s">
        <v>168</v>
      </c>
      <c r="AU1403" s="143" t="s">
        <v>87</v>
      </c>
      <c r="AY1403" s="19" t="s">
        <v>165</v>
      </c>
      <c r="BE1403" s="144">
        <f>IF(N1403="základní",J1403,0)</f>
        <v>0</v>
      </c>
      <c r="BF1403" s="144">
        <f>IF(N1403="snížená",J1403,0)</f>
        <v>0</v>
      </c>
      <c r="BG1403" s="144">
        <f>IF(N1403="zákl. přenesená",J1403,0)</f>
        <v>0</v>
      </c>
      <c r="BH1403" s="144">
        <f>IF(N1403="sníž. přenesená",J1403,0)</f>
        <v>0</v>
      </c>
      <c r="BI1403" s="144">
        <f>IF(N1403="nulová",J1403,0)</f>
        <v>0</v>
      </c>
      <c r="BJ1403" s="19" t="s">
        <v>39</v>
      </c>
      <c r="BK1403" s="144">
        <f>ROUND(I1403*H1403,2)</f>
        <v>0</v>
      </c>
      <c r="BL1403" s="19" t="s">
        <v>173</v>
      </c>
      <c r="BM1403" s="143" t="s">
        <v>1269</v>
      </c>
    </row>
    <row r="1404" spans="2:65" s="1" customFormat="1" ht="10.199999999999999" hidden="1">
      <c r="B1404" s="35"/>
      <c r="D1404" s="145" t="s">
        <v>175</v>
      </c>
      <c r="F1404" s="146" t="s">
        <v>1270</v>
      </c>
      <c r="I1404" s="147"/>
      <c r="L1404" s="35"/>
      <c r="M1404" s="148"/>
      <c r="T1404" s="56"/>
      <c r="AT1404" s="19" t="s">
        <v>175</v>
      </c>
      <c r="AU1404" s="19" t="s">
        <v>87</v>
      </c>
    </row>
    <row r="1405" spans="2:65" s="12" customFormat="1" ht="20.399999999999999">
      <c r="B1405" s="149"/>
      <c r="D1405" s="150" t="s">
        <v>177</v>
      </c>
      <c r="E1405" s="151" t="s">
        <v>31</v>
      </c>
      <c r="F1405" s="152" t="s">
        <v>1271</v>
      </c>
      <c r="H1405" s="151" t="s">
        <v>31</v>
      </c>
      <c r="I1405" s="153"/>
      <c r="L1405" s="149"/>
      <c r="M1405" s="154"/>
      <c r="T1405" s="155"/>
      <c r="AT1405" s="151" t="s">
        <v>177</v>
      </c>
      <c r="AU1405" s="151" t="s">
        <v>87</v>
      </c>
      <c r="AV1405" s="12" t="s">
        <v>39</v>
      </c>
      <c r="AW1405" s="12" t="s">
        <v>38</v>
      </c>
      <c r="AX1405" s="12" t="s">
        <v>78</v>
      </c>
      <c r="AY1405" s="151" t="s">
        <v>165</v>
      </c>
    </row>
    <row r="1406" spans="2:65" s="13" customFormat="1" ht="10.199999999999999">
      <c r="B1406" s="156"/>
      <c r="D1406" s="150" t="s">
        <v>177</v>
      </c>
      <c r="E1406" s="157" t="s">
        <v>31</v>
      </c>
      <c r="F1406" s="158" t="s">
        <v>1272</v>
      </c>
      <c r="H1406" s="159">
        <v>5</v>
      </c>
      <c r="I1406" s="160"/>
      <c r="L1406" s="156"/>
      <c r="M1406" s="161"/>
      <c r="T1406" s="162"/>
      <c r="AT1406" s="157" t="s">
        <v>177</v>
      </c>
      <c r="AU1406" s="157" t="s">
        <v>87</v>
      </c>
      <c r="AV1406" s="13" t="s">
        <v>87</v>
      </c>
      <c r="AW1406" s="13" t="s">
        <v>38</v>
      </c>
      <c r="AX1406" s="13" t="s">
        <v>78</v>
      </c>
      <c r="AY1406" s="157" t="s">
        <v>165</v>
      </c>
    </row>
    <row r="1407" spans="2:65" s="14" customFormat="1" ht="10.199999999999999">
      <c r="B1407" s="163"/>
      <c r="D1407" s="150" t="s">
        <v>177</v>
      </c>
      <c r="E1407" s="164" t="s">
        <v>31</v>
      </c>
      <c r="F1407" s="165" t="s">
        <v>180</v>
      </c>
      <c r="H1407" s="166">
        <v>5</v>
      </c>
      <c r="I1407" s="167"/>
      <c r="L1407" s="163"/>
      <c r="M1407" s="168"/>
      <c r="T1407" s="169"/>
      <c r="AT1407" s="164" t="s">
        <v>177</v>
      </c>
      <c r="AU1407" s="164" t="s">
        <v>87</v>
      </c>
      <c r="AV1407" s="14" t="s">
        <v>173</v>
      </c>
      <c r="AW1407" s="14" t="s">
        <v>38</v>
      </c>
      <c r="AX1407" s="14" t="s">
        <v>39</v>
      </c>
      <c r="AY1407" s="164" t="s">
        <v>165</v>
      </c>
    </row>
    <row r="1408" spans="2:65" s="11" customFormat="1" ht="22.8" customHeight="1">
      <c r="B1408" s="120"/>
      <c r="D1408" s="121" t="s">
        <v>77</v>
      </c>
      <c r="E1408" s="130" t="s">
        <v>1273</v>
      </c>
      <c r="F1408" s="130" t="s">
        <v>1274</v>
      </c>
      <c r="I1408" s="123"/>
      <c r="J1408" s="131">
        <f>BK1408</f>
        <v>0</v>
      </c>
      <c r="L1408" s="120"/>
      <c r="M1408" s="125"/>
      <c r="P1408" s="126">
        <f>SUM(P1409:P1434)</f>
        <v>0</v>
      </c>
      <c r="R1408" s="126">
        <f>SUM(R1409:R1434)</f>
        <v>0</v>
      </c>
      <c r="T1408" s="127">
        <f>SUM(T1409:T1434)</f>
        <v>0</v>
      </c>
      <c r="AR1408" s="121" t="s">
        <v>39</v>
      </c>
      <c r="AT1408" s="128" t="s">
        <v>77</v>
      </c>
      <c r="AU1408" s="128" t="s">
        <v>39</v>
      </c>
      <c r="AY1408" s="121" t="s">
        <v>165</v>
      </c>
      <c r="BK1408" s="129">
        <f>SUM(BK1409:BK1434)</f>
        <v>0</v>
      </c>
    </row>
    <row r="1409" spans="2:65" s="1" customFormat="1" ht="24.15" customHeight="1">
      <c r="B1409" s="35"/>
      <c r="C1409" s="132" t="s">
        <v>1275</v>
      </c>
      <c r="D1409" s="132" t="s">
        <v>168</v>
      </c>
      <c r="E1409" s="133" t="s">
        <v>1276</v>
      </c>
      <c r="F1409" s="134" t="s">
        <v>1277</v>
      </c>
      <c r="G1409" s="135" t="s">
        <v>1278</v>
      </c>
      <c r="H1409" s="136">
        <v>63.143999999999998</v>
      </c>
      <c r="I1409" s="137"/>
      <c r="J1409" s="138">
        <f>ROUND(I1409*H1409,2)</f>
        <v>0</v>
      </c>
      <c r="K1409" s="134" t="s">
        <v>172</v>
      </c>
      <c r="L1409" s="35"/>
      <c r="M1409" s="139" t="s">
        <v>31</v>
      </c>
      <c r="N1409" s="140" t="s">
        <v>49</v>
      </c>
      <c r="P1409" s="141">
        <f>O1409*H1409</f>
        <v>0</v>
      </c>
      <c r="Q1409" s="141">
        <v>0</v>
      </c>
      <c r="R1409" s="141">
        <f>Q1409*H1409</f>
        <v>0</v>
      </c>
      <c r="S1409" s="141">
        <v>0</v>
      </c>
      <c r="T1409" s="142">
        <f>S1409*H1409</f>
        <v>0</v>
      </c>
      <c r="AR1409" s="143" t="s">
        <v>173</v>
      </c>
      <c r="AT1409" s="143" t="s">
        <v>168</v>
      </c>
      <c r="AU1409" s="143" t="s">
        <v>87</v>
      </c>
      <c r="AY1409" s="19" t="s">
        <v>165</v>
      </c>
      <c r="BE1409" s="144">
        <f>IF(N1409="základní",J1409,0)</f>
        <v>0</v>
      </c>
      <c r="BF1409" s="144">
        <f>IF(N1409="snížená",J1409,0)</f>
        <v>0</v>
      </c>
      <c r="BG1409" s="144">
        <f>IF(N1409="zákl. přenesená",J1409,0)</f>
        <v>0</v>
      </c>
      <c r="BH1409" s="144">
        <f>IF(N1409="sníž. přenesená",J1409,0)</f>
        <v>0</v>
      </c>
      <c r="BI1409" s="144">
        <f>IF(N1409="nulová",J1409,0)</f>
        <v>0</v>
      </c>
      <c r="BJ1409" s="19" t="s">
        <v>39</v>
      </c>
      <c r="BK1409" s="144">
        <f>ROUND(I1409*H1409,2)</f>
        <v>0</v>
      </c>
      <c r="BL1409" s="19" t="s">
        <v>173</v>
      </c>
      <c r="BM1409" s="143" t="s">
        <v>1279</v>
      </c>
    </row>
    <row r="1410" spans="2:65" s="1" customFormat="1" ht="10.199999999999999" hidden="1">
      <c r="B1410" s="35"/>
      <c r="D1410" s="145" t="s">
        <v>175</v>
      </c>
      <c r="F1410" s="146" t="s">
        <v>1280</v>
      </c>
      <c r="I1410" s="147"/>
      <c r="L1410" s="35"/>
      <c r="M1410" s="148"/>
      <c r="T1410" s="56"/>
      <c r="AT1410" s="19" t="s">
        <v>175</v>
      </c>
      <c r="AU1410" s="19" t="s">
        <v>87</v>
      </c>
    </row>
    <row r="1411" spans="2:65" s="1" customFormat="1" ht="37.799999999999997" customHeight="1">
      <c r="B1411" s="35"/>
      <c r="C1411" s="132" t="s">
        <v>1281</v>
      </c>
      <c r="D1411" s="132" t="s">
        <v>168</v>
      </c>
      <c r="E1411" s="133" t="s">
        <v>1282</v>
      </c>
      <c r="F1411" s="134" t="s">
        <v>1283</v>
      </c>
      <c r="G1411" s="135" t="s">
        <v>1278</v>
      </c>
      <c r="H1411" s="136">
        <v>63.143999999999998</v>
      </c>
      <c r="I1411" s="137"/>
      <c r="J1411" s="138">
        <f>ROUND(I1411*H1411,2)</f>
        <v>0</v>
      </c>
      <c r="K1411" s="134" t="s">
        <v>172</v>
      </c>
      <c r="L1411" s="35"/>
      <c r="M1411" s="139" t="s">
        <v>31</v>
      </c>
      <c r="N1411" s="140" t="s">
        <v>49</v>
      </c>
      <c r="P1411" s="141">
        <f>O1411*H1411</f>
        <v>0</v>
      </c>
      <c r="Q1411" s="141">
        <v>0</v>
      </c>
      <c r="R1411" s="141">
        <f>Q1411*H1411</f>
        <v>0</v>
      </c>
      <c r="S1411" s="141">
        <v>0</v>
      </c>
      <c r="T1411" s="142">
        <f>S1411*H1411</f>
        <v>0</v>
      </c>
      <c r="AR1411" s="143" t="s">
        <v>173</v>
      </c>
      <c r="AT1411" s="143" t="s">
        <v>168</v>
      </c>
      <c r="AU1411" s="143" t="s">
        <v>87</v>
      </c>
      <c r="AY1411" s="19" t="s">
        <v>165</v>
      </c>
      <c r="BE1411" s="144">
        <f>IF(N1411="základní",J1411,0)</f>
        <v>0</v>
      </c>
      <c r="BF1411" s="144">
        <f>IF(N1411="snížená",J1411,0)</f>
        <v>0</v>
      </c>
      <c r="BG1411" s="144">
        <f>IF(N1411="zákl. přenesená",J1411,0)</f>
        <v>0</v>
      </c>
      <c r="BH1411" s="144">
        <f>IF(N1411="sníž. přenesená",J1411,0)</f>
        <v>0</v>
      </c>
      <c r="BI1411" s="144">
        <f>IF(N1411="nulová",J1411,0)</f>
        <v>0</v>
      </c>
      <c r="BJ1411" s="19" t="s">
        <v>39</v>
      </c>
      <c r="BK1411" s="144">
        <f>ROUND(I1411*H1411,2)</f>
        <v>0</v>
      </c>
      <c r="BL1411" s="19" t="s">
        <v>173</v>
      </c>
      <c r="BM1411" s="143" t="s">
        <v>1284</v>
      </c>
    </row>
    <row r="1412" spans="2:65" s="1" customFormat="1" ht="10.199999999999999" hidden="1">
      <c r="B1412" s="35"/>
      <c r="D1412" s="145" t="s">
        <v>175</v>
      </c>
      <c r="F1412" s="146" t="s">
        <v>1285</v>
      </c>
      <c r="I1412" s="147"/>
      <c r="L1412" s="35"/>
      <c r="M1412" s="148"/>
      <c r="T1412" s="56"/>
      <c r="AT1412" s="19" t="s">
        <v>175</v>
      </c>
      <c r="AU1412" s="19" t="s">
        <v>87</v>
      </c>
    </row>
    <row r="1413" spans="2:65" s="1" customFormat="1" ht="33" customHeight="1">
      <c r="B1413" s="35"/>
      <c r="C1413" s="132" t="s">
        <v>1286</v>
      </c>
      <c r="D1413" s="132" t="s">
        <v>168</v>
      </c>
      <c r="E1413" s="133" t="s">
        <v>1287</v>
      </c>
      <c r="F1413" s="134" t="s">
        <v>1288</v>
      </c>
      <c r="G1413" s="135" t="s">
        <v>1278</v>
      </c>
      <c r="H1413" s="136">
        <v>63.143999999999998</v>
      </c>
      <c r="I1413" s="137"/>
      <c r="J1413" s="138">
        <f>ROUND(I1413*H1413,2)</f>
        <v>0</v>
      </c>
      <c r="K1413" s="134" t="s">
        <v>172</v>
      </c>
      <c r="L1413" s="35"/>
      <c r="M1413" s="139" t="s">
        <v>31</v>
      </c>
      <c r="N1413" s="140" t="s">
        <v>49</v>
      </c>
      <c r="P1413" s="141">
        <f>O1413*H1413</f>
        <v>0</v>
      </c>
      <c r="Q1413" s="141">
        <v>0</v>
      </c>
      <c r="R1413" s="141">
        <f>Q1413*H1413</f>
        <v>0</v>
      </c>
      <c r="S1413" s="141">
        <v>0</v>
      </c>
      <c r="T1413" s="142">
        <f>S1413*H1413</f>
        <v>0</v>
      </c>
      <c r="AR1413" s="143" t="s">
        <v>173</v>
      </c>
      <c r="AT1413" s="143" t="s">
        <v>168</v>
      </c>
      <c r="AU1413" s="143" t="s">
        <v>87</v>
      </c>
      <c r="AY1413" s="19" t="s">
        <v>165</v>
      </c>
      <c r="BE1413" s="144">
        <f>IF(N1413="základní",J1413,0)</f>
        <v>0</v>
      </c>
      <c r="BF1413" s="144">
        <f>IF(N1413="snížená",J1413,0)</f>
        <v>0</v>
      </c>
      <c r="BG1413" s="144">
        <f>IF(N1413="zákl. přenesená",J1413,0)</f>
        <v>0</v>
      </c>
      <c r="BH1413" s="144">
        <f>IF(N1413="sníž. přenesená",J1413,0)</f>
        <v>0</v>
      </c>
      <c r="BI1413" s="144">
        <f>IF(N1413="nulová",J1413,0)</f>
        <v>0</v>
      </c>
      <c r="BJ1413" s="19" t="s">
        <v>39</v>
      </c>
      <c r="BK1413" s="144">
        <f>ROUND(I1413*H1413,2)</f>
        <v>0</v>
      </c>
      <c r="BL1413" s="19" t="s">
        <v>173</v>
      </c>
      <c r="BM1413" s="143" t="s">
        <v>1289</v>
      </c>
    </row>
    <row r="1414" spans="2:65" s="1" customFormat="1" ht="10.199999999999999" hidden="1">
      <c r="B1414" s="35"/>
      <c r="D1414" s="145" t="s">
        <v>175</v>
      </c>
      <c r="F1414" s="146" t="s">
        <v>1290</v>
      </c>
      <c r="I1414" s="147"/>
      <c r="L1414" s="35"/>
      <c r="M1414" s="148"/>
      <c r="T1414" s="56"/>
      <c r="AT1414" s="19" t="s">
        <v>175</v>
      </c>
      <c r="AU1414" s="19" t="s">
        <v>87</v>
      </c>
    </row>
    <row r="1415" spans="2:65" s="1" customFormat="1" ht="44.25" customHeight="1">
      <c r="B1415" s="35"/>
      <c r="C1415" s="132" t="s">
        <v>1291</v>
      </c>
      <c r="D1415" s="132" t="s">
        <v>168</v>
      </c>
      <c r="E1415" s="133" t="s">
        <v>1292</v>
      </c>
      <c r="F1415" s="134" t="s">
        <v>1293</v>
      </c>
      <c r="G1415" s="135" t="s">
        <v>1278</v>
      </c>
      <c r="H1415" s="136">
        <v>1957.4639999999999</v>
      </c>
      <c r="I1415" s="137"/>
      <c r="J1415" s="138">
        <f>ROUND(I1415*H1415,2)</f>
        <v>0</v>
      </c>
      <c r="K1415" s="134" t="s">
        <v>172</v>
      </c>
      <c r="L1415" s="35"/>
      <c r="M1415" s="139" t="s">
        <v>31</v>
      </c>
      <c r="N1415" s="140" t="s">
        <v>49</v>
      </c>
      <c r="P1415" s="141">
        <f>O1415*H1415</f>
        <v>0</v>
      </c>
      <c r="Q1415" s="141">
        <v>0</v>
      </c>
      <c r="R1415" s="141">
        <f>Q1415*H1415</f>
        <v>0</v>
      </c>
      <c r="S1415" s="141">
        <v>0</v>
      </c>
      <c r="T1415" s="142">
        <f>S1415*H1415</f>
        <v>0</v>
      </c>
      <c r="AR1415" s="143" t="s">
        <v>173</v>
      </c>
      <c r="AT1415" s="143" t="s">
        <v>168</v>
      </c>
      <c r="AU1415" s="143" t="s">
        <v>87</v>
      </c>
      <c r="AY1415" s="19" t="s">
        <v>165</v>
      </c>
      <c r="BE1415" s="144">
        <f>IF(N1415="základní",J1415,0)</f>
        <v>0</v>
      </c>
      <c r="BF1415" s="144">
        <f>IF(N1415="snížená",J1415,0)</f>
        <v>0</v>
      </c>
      <c r="BG1415" s="144">
        <f>IF(N1415="zákl. přenesená",J1415,0)</f>
        <v>0</v>
      </c>
      <c r="BH1415" s="144">
        <f>IF(N1415="sníž. přenesená",J1415,0)</f>
        <v>0</v>
      </c>
      <c r="BI1415" s="144">
        <f>IF(N1415="nulová",J1415,0)</f>
        <v>0</v>
      </c>
      <c r="BJ1415" s="19" t="s">
        <v>39</v>
      </c>
      <c r="BK1415" s="144">
        <f>ROUND(I1415*H1415,2)</f>
        <v>0</v>
      </c>
      <c r="BL1415" s="19" t="s">
        <v>173</v>
      </c>
      <c r="BM1415" s="143" t="s">
        <v>1294</v>
      </c>
    </row>
    <row r="1416" spans="2:65" s="1" customFormat="1" ht="10.199999999999999" hidden="1">
      <c r="B1416" s="35"/>
      <c r="D1416" s="145" t="s">
        <v>175</v>
      </c>
      <c r="F1416" s="146" t="s">
        <v>1295</v>
      </c>
      <c r="I1416" s="147"/>
      <c r="L1416" s="35"/>
      <c r="M1416" s="148"/>
      <c r="T1416" s="56"/>
      <c r="AT1416" s="19" t="s">
        <v>175</v>
      </c>
      <c r="AU1416" s="19" t="s">
        <v>87</v>
      </c>
    </row>
    <row r="1417" spans="2:65" s="13" customFormat="1" ht="10.199999999999999">
      <c r="B1417" s="156"/>
      <c r="D1417" s="150" t="s">
        <v>177</v>
      </c>
      <c r="F1417" s="158" t="s">
        <v>1296</v>
      </c>
      <c r="H1417" s="159">
        <v>1957.4639999999999</v>
      </c>
      <c r="I1417" s="160"/>
      <c r="L1417" s="156"/>
      <c r="M1417" s="161"/>
      <c r="T1417" s="162"/>
      <c r="AT1417" s="157" t="s">
        <v>177</v>
      </c>
      <c r="AU1417" s="157" t="s">
        <v>87</v>
      </c>
      <c r="AV1417" s="13" t="s">
        <v>87</v>
      </c>
      <c r="AW1417" s="13" t="s">
        <v>4</v>
      </c>
      <c r="AX1417" s="13" t="s">
        <v>39</v>
      </c>
      <c r="AY1417" s="157" t="s">
        <v>165</v>
      </c>
    </row>
    <row r="1418" spans="2:65" s="1" customFormat="1" ht="55.5" customHeight="1">
      <c r="B1418" s="35"/>
      <c r="C1418" s="132" t="s">
        <v>1297</v>
      </c>
      <c r="D1418" s="132" t="s">
        <v>168</v>
      </c>
      <c r="E1418" s="133" t="s">
        <v>1298</v>
      </c>
      <c r="F1418" s="134" t="s">
        <v>1299</v>
      </c>
      <c r="G1418" s="135" t="s">
        <v>1278</v>
      </c>
      <c r="H1418" s="136">
        <v>35.968000000000004</v>
      </c>
      <c r="I1418" s="137"/>
      <c r="J1418" s="138">
        <f>ROUND(I1418*H1418,2)</f>
        <v>0</v>
      </c>
      <c r="K1418" s="134" t="s">
        <v>172</v>
      </c>
      <c r="L1418" s="35"/>
      <c r="M1418" s="139" t="s">
        <v>31</v>
      </c>
      <c r="N1418" s="140" t="s">
        <v>49</v>
      </c>
      <c r="P1418" s="141">
        <f>O1418*H1418</f>
        <v>0</v>
      </c>
      <c r="Q1418" s="141">
        <v>0</v>
      </c>
      <c r="R1418" s="141">
        <f>Q1418*H1418</f>
        <v>0</v>
      </c>
      <c r="S1418" s="141">
        <v>0</v>
      </c>
      <c r="T1418" s="142">
        <f>S1418*H1418</f>
        <v>0</v>
      </c>
      <c r="AR1418" s="143" t="s">
        <v>173</v>
      </c>
      <c r="AT1418" s="143" t="s">
        <v>168</v>
      </c>
      <c r="AU1418" s="143" t="s">
        <v>87</v>
      </c>
      <c r="AY1418" s="19" t="s">
        <v>165</v>
      </c>
      <c r="BE1418" s="144">
        <f>IF(N1418="základní",J1418,0)</f>
        <v>0</v>
      </c>
      <c r="BF1418" s="144">
        <f>IF(N1418="snížená",J1418,0)</f>
        <v>0</v>
      </c>
      <c r="BG1418" s="144">
        <f>IF(N1418="zákl. přenesená",J1418,0)</f>
        <v>0</v>
      </c>
      <c r="BH1418" s="144">
        <f>IF(N1418="sníž. přenesená",J1418,0)</f>
        <v>0</v>
      </c>
      <c r="BI1418" s="144">
        <f>IF(N1418="nulová",J1418,0)</f>
        <v>0</v>
      </c>
      <c r="BJ1418" s="19" t="s">
        <v>39</v>
      </c>
      <c r="BK1418" s="144">
        <f>ROUND(I1418*H1418,2)</f>
        <v>0</v>
      </c>
      <c r="BL1418" s="19" t="s">
        <v>173</v>
      </c>
      <c r="BM1418" s="143" t="s">
        <v>1300</v>
      </c>
    </row>
    <row r="1419" spans="2:65" s="1" customFormat="1" ht="10.199999999999999" hidden="1">
      <c r="B1419" s="35"/>
      <c r="D1419" s="145" t="s">
        <v>175</v>
      </c>
      <c r="F1419" s="146" t="s">
        <v>1301</v>
      </c>
      <c r="I1419" s="147"/>
      <c r="L1419" s="35"/>
      <c r="M1419" s="148"/>
      <c r="T1419" s="56"/>
      <c r="AT1419" s="19" t="s">
        <v>175</v>
      </c>
      <c r="AU1419" s="19" t="s">
        <v>87</v>
      </c>
    </row>
    <row r="1420" spans="2:65" s="12" customFormat="1" ht="20.399999999999999">
      <c r="B1420" s="149"/>
      <c r="D1420" s="150" t="s">
        <v>177</v>
      </c>
      <c r="E1420" s="151" t="s">
        <v>31</v>
      </c>
      <c r="F1420" s="152" t="s">
        <v>1302</v>
      </c>
      <c r="H1420" s="151" t="s">
        <v>31</v>
      </c>
      <c r="I1420" s="153"/>
      <c r="L1420" s="149"/>
      <c r="M1420" s="154"/>
      <c r="T1420" s="155"/>
      <c r="AT1420" s="151" t="s">
        <v>177</v>
      </c>
      <c r="AU1420" s="151" t="s">
        <v>87</v>
      </c>
      <c r="AV1420" s="12" t="s">
        <v>39</v>
      </c>
      <c r="AW1420" s="12" t="s">
        <v>38</v>
      </c>
      <c r="AX1420" s="12" t="s">
        <v>78</v>
      </c>
      <c r="AY1420" s="151" t="s">
        <v>165</v>
      </c>
    </row>
    <row r="1421" spans="2:65" s="13" customFormat="1" ht="10.199999999999999">
      <c r="B1421" s="156"/>
      <c r="D1421" s="150" t="s">
        <v>177</v>
      </c>
      <c r="E1421" s="157" t="s">
        <v>31</v>
      </c>
      <c r="F1421" s="158" t="s">
        <v>1303</v>
      </c>
      <c r="H1421" s="159">
        <v>35.968000000000004</v>
      </c>
      <c r="I1421" s="160"/>
      <c r="L1421" s="156"/>
      <c r="M1421" s="161"/>
      <c r="T1421" s="162"/>
      <c r="AT1421" s="157" t="s">
        <v>177</v>
      </c>
      <c r="AU1421" s="157" t="s">
        <v>87</v>
      </c>
      <c r="AV1421" s="13" t="s">
        <v>87</v>
      </c>
      <c r="AW1421" s="13" t="s">
        <v>38</v>
      </c>
      <c r="AX1421" s="13" t="s">
        <v>78</v>
      </c>
      <c r="AY1421" s="157" t="s">
        <v>165</v>
      </c>
    </row>
    <row r="1422" spans="2:65" s="14" customFormat="1" ht="10.199999999999999">
      <c r="B1422" s="163"/>
      <c r="D1422" s="150" t="s">
        <v>177</v>
      </c>
      <c r="E1422" s="164" t="s">
        <v>31</v>
      </c>
      <c r="F1422" s="165" t="s">
        <v>180</v>
      </c>
      <c r="H1422" s="166">
        <v>35.968000000000004</v>
      </c>
      <c r="I1422" s="167"/>
      <c r="L1422" s="163"/>
      <c r="M1422" s="168"/>
      <c r="T1422" s="169"/>
      <c r="AT1422" s="164" t="s">
        <v>177</v>
      </c>
      <c r="AU1422" s="164" t="s">
        <v>87</v>
      </c>
      <c r="AV1422" s="14" t="s">
        <v>173</v>
      </c>
      <c r="AW1422" s="14" t="s">
        <v>38</v>
      </c>
      <c r="AX1422" s="14" t="s">
        <v>39</v>
      </c>
      <c r="AY1422" s="164" t="s">
        <v>165</v>
      </c>
    </row>
    <row r="1423" spans="2:65" s="1" customFormat="1" ht="44.25" customHeight="1">
      <c r="B1423" s="35"/>
      <c r="C1423" s="132" t="s">
        <v>1304</v>
      </c>
      <c r="D1423" s="132" t="s">
        <v>168</v>
      </c>
      <c r="E1423" s="133" t="s">
        <v>1305</v>
      </c>
      <c r="F1423" s="134" t="s">
        <v>1306</v>
      </c>
      <c r="G1423" s="135" t="s">
        <v>1278</v>
      </c>
      <c r="H1423" s="136">
        <v>14.239000000000001</v>
      </c>
      <c r="I1423" s="137"/>
      <c r="J1423" s="138">
        <f>ROUND(I1423*H1423,2)</f>
        <v>0</v>
      </c>
      <c r="K1423" s="134" t="s">
        <v>172</v>
      </c>
      <c r="L1423" s="35"/>
      <c r="M1423" s="139" t="s">
        <v>31</v>
      </c>
      <c r="N1423" s="140" t="s">
        <v>49</v>
      </c>
      <c r="P1423" s="141">
        <f>O1423*H1423</f>
        <v>0</v>
      </c>
      <c r="Q1423" s="141">
        <v>0</v>
      </c>
      <c r="R1423" s="141">
        <f>Q1423*H1423</f>
        <v>0</v>
      </c>
      <c r="S1423" s="141">
        <v>0</v>
      </c>
      <c r="T1423" s="142">
        <f>S1423*H1423</f>
        <v>0</v>
      </c>
      <c r="AR1423" s="143" t="s">
        <v>173</v>
      </c>
      <c r="AT1423" s="143" t="s">
        <v>168</v>
      </c>
      <c r="AU1423" s="143" t="s">
        <v>87</v>
      </c>
      <c r="AY1423" s="19" t="s">
        <v>165</v>
      </c>
      <c r="BE1423" s="144">
        <f>IF(N1423="základní",J1423,0)</f>
        <v>0</v>
      </c>
      <c r="BF1423" s="144">
        <f>IF(N1423="snížená",J1423,0)</f>
        <v>0</v>
      </c>
      <c r="BG1423" s="144">
        <f>IF(N1423="zákl. přenesená",J1423,0)</f>
        <v>0</v>
      </c>
      <c r="BH1423" s="144">
        <f>IF(N1423="sníž. přenesená",J1423,0)</f>
        <v>0</v>
      </c>
      <c r="BI1423" s="144">
        <f>IF(N1423="nulová",J1423,0)</f>
        <v>0</v>
      </c>
      <c r="BJ1423" s="19" t="s">
        <v>39</v>
      </c>
      <c r="BK1423" s="144">
        <f>ROUND(I1423*H1423,2)</f>
        <v>0</v>
      </c>
      <c r="BL1423" s="19" t="s">
        <v>173</v>
      </c>
      <c r="BM1423" s="143" t="s">
        <v>1307</v>
      </c>
    </row>
    <row r="1424" spans="2:65" s="1" customFormat="1" ht="10.199999999999999" hidden="1">
      <c r="B1424" s="35"/>
      <c r="D1424" s="145" t="s">
        <v>175</v>
      </c>
      <c r="F1424" s="146" t="s">
        <v>1308</v>
      </c>
      <c r="I1424" s="147"/>
      <c r="L1424" s="35"/>
      <c r="M1424" s="148"/>
      <c r="T1424" s="56"/>
      <c r="AT1424" s="19" t="s">
        <v>175</v>
      </c>
      <c r="AU1424" s="19" t="s">
        <v>87</v>
      </c>
    </row>
    <row r="1425" spans="2:65" s="12" customFormat="1" ht="20.399999999999999">
      <c r="B1425" s="149"/>
      <c r="D1425" s="150" t="s">
        <v>177</v>
      </c>
      <c r="E1425" s="151" t="s">
        <v>31</v>
      </c>
      <c r="F1425" s="152" t="s">
        <v>1309</v>
      </c>
      <c r="H1425" s="151" t="s">
        <v>31</v>
      </c>
      <c r="I1425" s="153"/>
      <c r="L1425" s="149"/>
      <c r="M1425" s="154"/>
      <c r="T1425" s="155"/>
      <c r="AT1425" s="151" t="s">
        <v>177</v>
      </c>
      <c r="AU1425" s="151" t="s">
        <v>87</v>
      </c>
      <c r="AV1425" s="12" t="s">
        <v>39</v>
      </c>
      <c r="AW1425" s="12" t="s">
        <v>38</v>
      </c>
      <c r="AX1425" s="12" t="s">
        <v>78</v>
      </c>
      <c r="AY1425" s="151" t="s">
        <v>165</v>
      </c>
    </row>
    <row r="1426" spans="2:65" s="13" customFormat="1" ht="10.199999999999999">
      <c r="B1426" s="156"/>
      <c r="D1426" s="150" t="s">
        <v>177</v>
      </c>
      <c r="E1426" s="157" t="s">
        <v>31</v>
      </c>
      <c r="F1426" s="158" t="s">
        <v>1310</v>
      </c>
      <c r="H1426" s="159">
        <v>14.239000000000001</v>
      </c>
      <c r="I1426" s="160"/>
      <c r="L1426" s="156"/>
      <c r="M1426" s="161"/>
      <c r="T1426" s="162"/>
      <c r="AT1426" s="157" t="s">
        <v>177</v>
      </c>
      <c r="AU1426" s="157" t="s">
        <v>87</v>
      </c>
      <c r="AV1426" s="13" t="s">
        <v>87</v>
      </c>
      <c r="AW1426" s="13" t="s">
        <v>38</v>
      </c>
      <c r="AX1426" s="13" t="s">
        <v>78</v>
      </c>
      <c r="AY1426" s="157" t="s">
        <v>165</v>
      </c>
    </row>
    <row r="1427" spans="2:65" s="14" customFormat="1" ht="10.199999999999999">
      <c r="B1427" s="163"/>
      <c r="D1427" s="150" t="s">
        <v>177</v>
      </c>
      <c r="E1427" s="164" t="s">
        <v>31</v>
      </c>
      <c r="F1427" s="165" t="s">
        <v>180</v>
      </c>
      <c r="H1427" s="166">
        <v>14.239000000000001</v>
      </c>
      <c r="I1427" s="167"/>
      <c r="L1427" s="163"/>
      <c r="M1427" s="168"/>
      <c r="T1427" s="169"/>
      <c r="AT1427" s="164" t="s">
        <v>177</v>
      </c>
      <c r="AU1427" s="164" t="s">
        <v>87</v>
      </c>
      <c r="AV1427" s="14" t="s">
        <v>173</v>
      </c>
      <c r="AW1427" s="14" t="s">
        <v>38</v>
      </c>
      <c r="AX1427" s="14" t="s">
        <v>39</v>
      </c>
      <c r="AY1427" s="164" t="s">
        <v>165</v>
      </c>
    </row>
    <row r="1428" spans="2:65" s="1" customFormat="1" ht="44.25" customHeight="1">
      <c r="B1428" s="35"/>
      <c r="C1428" s="132" t="s">
        <v>1311</v>
      </c>
      <c r="D1428" s="132" t="s">
        <v>168</v>
      </c>
      <c r="E1428" s="133" t="s">
        <v>1312</v>
      </c>
      <c r="F1428" s="134" t="s">
        <v>1313</v>
      </c>
      <c r="G1428" s="135" t="s">
        <v>1278</v>
      </c>
      <c r="H1428" s="136">
        <v>9.3279999999999994</v>
      </c>
      <c r="I1428" s="137"/>
      <c r="J1428" s="138">
        <f>ROUND(I1428*H1428,2)</f>
        <v>0</v>
      </c>
      <c r="K1428" s="134" t="s">
        <v>172</v>
      </c>
      <c r="L1428" s="35"/>
      <c r="M1428" s="139" t="s">
        <v>31</v>
      </c>
      <c r="N1428" s="140" t="s">
        <v>49</v>
      </c>
      <c r="P1428" s="141">
        <f>O1428*H1428</f>
        <v>0</v>
      </c>
      <c r="Q1428" s="141">
        <v>0</v>
      </c>
      <c r="R1428" s="141">
        <f>Q1428*H1428</f>
        <v>0</v>
      </c>
      <c r="S1428" s="141">
        <v>0</v>
      </c>
      <c r="T1428" s="142">
        <f>S1428*H1428</f>
        <v>0</v>
      </c>
      <c r="AR1428" s="143" t="s">
        <v>173</v>
      </c>
      <c r="AT1428" s="143" t="s">
        <v>168</v>
      </c>
      <c r="AU1428" s="143" t="s">
        <v>87</v>
      </c>
      <c r="AY1428" s="19" t="s">
        <v>165</v>
      </c>
      <c r="BE1428" s="144">
        <f>IF(N1428="základní",J1428,0)</f>
        <v>0</v>
      </c>
      <c r="BF1428" s="144">
        <f>IF(N1428="snížená",J1428,0)</f>
        <v>0</v>
      </c>
      <c r="BG1428" s="144">
        <f>IF(N1428="zákl. přenesená",J1428,0)</f>
        <v>0</v>
      </c>
      <c r="BH1428" s="144">
        <f>IF(N1428="sníž. přenesená",J1428,0)</f>
        <v>0</v>
      </c>
      <c r="BI1428" s="144">
        <f>IF(N1428="nulová",J1428,0)</f>
        <v>0</v>
      </c>
      <c r="BJ1428" s="19" t="s">
        <v>39</v>
      </c>
      <c r="BK1428" s="144">
        <f>ROUND(I1428*H1428,2)</f>
        <v>0</v>
      </c>
      <c r="BL1428" s="19" t="s">
        <v>173</v>
      </c>
      <c r="BM1428" s="143" t="s">
        <v>1314</v>
      </c>
    </row>
    <row r="1429" spans="2:65" s="1" customFormat="1" ht="10.199999999999999" hidden="1">
      <c r="B1429" s="35"/>
      <c r="D1429" s="145" t="s">
        <v>175</v>
      </c>
      <c r="F1429" s="146" t="s">
        <v>1315</v>
      </c>
      <c r="I1429" s="147"/>
      <c r="L1429" s="35"/>
      <c r="M1429" s="148"/>
      <c r="T1429" s="56"/>
      <c r="AT1429" s="19" t="s">
        <v>175</v>
      </c>
      <c r="AU1429" s="19" t="s">
        <v>87</v>
      </c>
    </row>
    <row r="1430" spans="2:65" s="12" customFormat="1" ht="10.199999999999999">
      <c r="B1430" s="149"/>
      <c r="D1430" s="150" t="s">
        <v>177</v>
      </c>
      <c r="E1430" s="151" t="s">
        <v>31</v>
      </c>
      <c r="F1430" s="152" t="s">
        <v>1316</v>
      </c>
      <c r="H1430" s="151" t="s">
        <v>31</v>
      </c>
      <c r="I1430" s="153"/>
      <c r="L1430" s="149"/>
      <c r="M1430" s="154"/>
      <c r="T1430" s="155"/>
      <c r="AT1430" s="151" t="s">
        <v>177</v>
      </c>
      <c r="AU1430" s="151" t="s">
        <v>87</v>
      </c>
      <c r="AV1430" s="12" t="s">
        <v>39</v>
      </c>
      <c r="AW1430" s="12" t="s">
        <v>38</v>
      </c>
      <c r="AX1430" s="12" t="s">
        <v>78</v>
      </c>
      <c r="AY1430" s="151" t="s">
        <v>165</v>
      </c>
    </row>
    <row r="1431" spans="2:65" s="13" customFormat="1" ht="10.199999999999999">
      <c r="B1431" s="156"/>
      <c r="D1431" s="150" t="s">
        <v>177</v>
      </c>
      <c r="E1431" s="157" t="s">
        <v>31</v>
      </c>
      <c r="F1431" s="158" t="s">
        <v>1317</v>
      </c>
      <c r="H1431" s="159">
        <v>9.3279999999999994</v>
      </c>
      <c r="I1431" s="160"/>
      <c r="L1431" s="156"/>
      <c r="M1431" s="161"/>
      <c r="T1431" s="162"/>
      <c r="AT1431" s="157" t="s">
        <v>177</v>
      </c>
      <c r="AU1431" s="157" t="s">
        <v>87</v>
      </c>
      <c r="AV1431" s="13" t="s">
        <v>87</v>
      </c>
      <c r="AW1431" s="13" t="s">
        <v>38</v>
      </c>
      <c r="AX1431" s="13" t="s">
        <v>78</v>
      </c>
      <c r="AY1431" s="157" t="s">
        <v>165</v>
      </c>
    </row>
    <row r="1432" spans="2:65" s="14" customFormat="1" ht="10.199999999999999">
      <c r="B1432" s="163"/>
      <c r="D1432" s="150" t="s">
        <v>177</v>
      </c>
      <c r="E1432" s="164" t="s">
        <v>31</v>
      </c>
      <c r="F1432" s="165" t="s">
        <v>180</v>
      </c>
      <c r="H1432" s="166">
        <v>9.3279999999999994</v>
      </c>
      <c r="I1432" s="167"/>
      <c r="L1432" s="163"/>
      <c r="M1432" s="168"/>
      <c r="T1432" s="169"/>
      <c r="AT1432" s="164" t="s">
        <v>177</v>
      </c>
      <c r="AU1432" s="164" t="s">
        <v>87</v>
      </c>
      <c r="AV1432" s="14" t="s">
        <v>173</v>
      </c>
      <c r="AW1432" s="14" t="s">
        <v>38</v>
      </c>
      <c r="AX1432" s="14" t="s">
        <v>39</v>
      </c>
      <c r="AY1432" s="164" t="s">
        <v>165</v>
      </c>
    </row>
    <row r="1433" spans="2:65" s="1" customFormat="1" ht="37.799999999999997" customHeight="1">
      <c r="B1433" s="35"/>
      <c r="C1433" s="132" t="s">
        <v>1318</v>
      </c>
      <c r="D1433" s="132" t="s">
        <v>168</v>
      </c>
      <c r="E1433" s="133" t="s">
        <v>1319</v>
      </c>
      <c r="F1433" s="134" t="s">
        <v>1320</v>
      </c>
      <c r="G1433" s="135" t="s">
        <v>1278</v>
      </c>
      <c r="H1433" s="136">
        <v>2.2149999999999999</v>
      </c>
      <c r="I1433" s="137"/>
      <c r="J1433" s="138">
        <f>ROUND(I1433*H1433,2)</f>
        <v>0</v>
      </c>
      <c r="K1433" s="134" t="s">
        <v>172</v>
      </c>
      <c r="L1433" s="35"/>
      <c r="M1433" s="139" t="s">
        <v>31</v>
      </c>
      <c r="N1433" s="140" t="s">
        <v>49</v>
      </c>
      <c r="P1433" s="141">
        <f>O1433*H1433</f>
        <v>0</v>
      </c>
      <c r="Q1433" s="141">
        <v>0</v>
      </c>
      <c r="R1433" s="141">
        <f>Q1433*H1433</f>
        <v>0</v>
      </c>
      <c r="S1433" s="141">
        <v>0</v>
      </c>
      <c r="T1433" s="142">
        <f>S1433*H1433</f>
        <v>0</v>
      </c>
      <c r="AR1433" s="143" t="s">
        <v>173</v>
      </c>
      <c r="AT1433" s="143" t="s">
        <v>168</v>
      </c>
      <c r="AU1433" s="143" t="s">
        <v>87</v>
      </c>
      <c r="AY1433" s="19" t="s">
        <v>165</v>
      </c>
      <c r="BE1433" s="144">
        <f>IF(N1433="základní",J1433,0)</f>
        <v>0</v>
      </c>
      <c r="BF1433" s="144">
        <f>IF(N1433="snížená",J1433,0)</f>
        <v>0</v>
      </c>
      <c r="BG1433" s="144">
        <f>IF(N1433="zákl. přenesená",J1433,0)</f>
        <v>0</v>
      </c>
      <c r="BH1433" s="144">
        <f>IF(N1433="sníž. přenesená",J1433,0)</f>
        <v>0</v>
      </c>
      <c r="BI1433" s="144">
        <f>IF(N1433="nulová",J1433,0)</f>
        <v>0</v>
      </c>
      <c r="BJ1433" s="19" t="s">
        <v>39</v>
      </c>
      <c r="BK1433" s="144">
        <f>ROUND(I1433*H1433,2)</f>
        <v>0</v>
      </c>
      <c r="BL1433" s="19" t="s">
        <v>173</v>
      </c>
      <c r="BM1433" s="143" t="s">
        <v>1321</v>
      </c>
    </row>
    <row r="1434" spans="2:65" s="1" customFormat="1" ht="10.199999999999999" hidden="1">
      <c r="B1434" s="35"/>
      <c r="D1434" s="145" t="s">
        <v>175</v>
      </c>
      <c r="F1434" s="146" t="s">
        <v>1322</v>
      </c>
      <c r="I1434" s="147"/>
      <c r="L1434" s="35"/>
      <c r="M1434" s="148"/>
      <c r="T1434" s="56"/>
      <c r="AT1434" s="19" t="s">
        <v>175</v>
      </c>
      <c r="AU1434" s="19" t="s">
        <v>87</v>
      </c>
    </row>
    <row r="1435" spans="2:65" s="11" customFormat="1" ht="22.8" customHeight="1">
      <c r="B1435" s="120"/>
      <c r="D1435" s="121" t="s">
        <v>77</v>
      </c>
      <c r="E1435" s="130" t="s">
        <v>1323</v>
      </c>
      <c r="F1435" s="130" t="s">
        <v>1324</v>
      </c>
      <c r="I1435" s="123"/>
      <c r="J1435" s="131">
        <f>BK1435</f>
        <v>0</v>
      </c>
      <c r="L1435" s="120"/>
      <c r="M1435" s="125"/>
      <c r="P1435" s="126">
        <f>SUM(P1436:P1437)</f>
        <v>0</v>
      </c>
      <c r="R1435" s="126">
        <f>SUM(R1436:R1437)</f>
        <v>0</v>
      </c>
      <c r="T1435" s="127">
        <f>SUM(T1436:T1437)</f>
        <v>0</v>
      </c>
      <c r="AR1435" s="121" t="s">
        <v>39</v>
      </c>
      <c r="AT1435" s="128" t="s">
        <v>77</v>
      </c>
      <c r="AU1435" s="128" t="s">
        <v>39</v>
      </c>
      <c r="AY1435" s="121" t="s">
        <v>165</v>
      </c>
      <c r="BK1435" s="129">
        <f>SUM(BK1436:BK1437)</f>
        <v>0</v>
      </c>
    </row>
    <row r="1436" spans="2:65" s="1" customFormat="1" ht="66.75" customHeight="1">
      <c r="B1436" s="35"/>
      <c r="C1436" s="132" t="s">
        <v>1325</v>
      </c>
      <c r="D1436" s="132" t="s">
        <v>168</v>
      </c>
      <c r="E1436" s="133" t="s">
        <v>1326</v>
      </c>
      <c r="F1436" s="134" t="s">
        <v>1327</v>
      </c>
      <c r="G1436" s="135" t="s">
        <v>1278</v>
      </c>
      <c r="H1436" s="136">
        <v>54.779000000000003</v>
      </c>
      <c r="I1436" s="137"/>
      <c r="J1436" s="138">
        <f>ROUND(I1436*H1436,2)</f>
        <v>0</v>
      </c>
      <c r="K1436" s="134" t="s">
        <v>172</v>
      </c>
      <c r="L1436" s="35"/>
      <c r="M1436" s="139" t="s">
        <v>31</v>
      </c>
      <c r="N1436" s="140" t="s">
        <v>49</v>
      </c>
      <c r="P1436" s="141">
        <f>O1436*H1436</f>
        <v>0</v>
      </c>
      <c r="Q1436" s="141">
        <v>0</v>
      </c>
      <c r="R1436" s="141">
        <f>Q1436*H1436</f>
        <v>0</v>
      </c>
      <c r="S1436" s="141">
        <v>0</v>
      </c>
      <c r="T1436" s="142">
        <f>S1436*H1436</f>
        <v>0</v>
      </c>
      <c r="AR1436" s="143" t="s">
        <v>173</v>
      </c>
      <c r="AT1436" s="143" t="s">
        <v>168</v>
      </c>
      <c r="AU1436" s="143" t="s">
        <v>87</v>
      </c>
      <c r="AY1436" s="19" t="s">
        <v>165</v>
      </c>
      <c r="BE1436" s="144">
        <f>IF(N1436="základní",J1436,0)</f>
        <v>0</v>
      </c>
      <c r="BF1436" s="144">
        <f>IF(N1436="snížená",J1436,0)</f>
        <v>0</v>
      </c>
      <c r="BG1436" s="144">
        <f>IF(N1436="zákl. přenesená",J1436,0)</f>
        <v>0</v>
      </c>
      <c r="BH1436" s="144">
        <f>IF(N1436="sníž. přenesená",J1436,0)</f>
        <v>0</v>
      </c>
      <c r="BI1436" s="144">
        <f>IF(N1436="nulová",J1436,0)</f>
        <v>0</v>
      </c>
      <c r="BJ1436" s="19" t="s">
        <v>39</v>
      </c>
      <c r="BK1436" s="144">
        <f>ROUND(I1436*H1436,2)</f>
        <v>0</v>
      </c>
      <c r="BL1436" s="19" t="s">
        <v>173</v>
      </c>
      <c r="BM1436" s="143" t="s">
        <v>1328</v>
      </c>
    </row>
    <row r="1437" spans="2:65" s="1" customFormat="1" ht="10.199999999999999" hidden="1">
      <c r="B1437" s="35"/>
      <c r="D1437" s="145" t="s">
        <v>175</v>
      </c>
      <c r="F1437" s="146" t="s">
        <v>1329</v>
      </c>
      <c r="I1437" s="147"/>
      <c r="L1437" s="35"/>
      <c r="M1437" s="148"/>
      <c r="T1437" s="56"/>
      <c r="AT1437" s="19" t="s">
        <v>175</v>
      </c>
      <c r="AU1437" s="19" t="s">
        <v>87</v>
      </c>
    </row>
    <row r="1438" spans="2:65" s="11" customFormat="1" ht="25.95" customHeight="1">
      <c r="B1438" s="120"/>
      <c r="D1438" s="121" t="s">
        <v>77</v>
      </c>
      <c r="E1438" s="122" t="s">
        <v>1330</v>
      </c>
      <c r="F1438" s="122" t="s">
        <v>1331</v>
      </c>
      <c r="I1438" s="123"/>
      <c r="J1438" s="124">
        <f>BK1438</f>
        <v>0</v>
      </c>
      <c r="L1438" s="120"/>
      <c r="M1438" s="125"/>
      <c r="P1438" s="126">
        <f>P1439+P1513+P1540+P1570+P1590+P1612+P1629+P1839+P1920+P1962+P2099+P2151+P2210+P2290</f>
        <v>0</v>
      </c>
      <c r="R1438" s="126">
        <f>R1439+R1513+R1540+R1570+R1590+R1612+R1629+R1839+R1920+R1962+R2099+R2151+R2210+R2290</f>
        <v>20.654620089359998</v>
      </c>
      <c r="T1438" s="127">
        <f>T1439+T1513+T1540+T1570+T1590+T1612+T1629+T1839+T1920+T1962+T2099+T2151+T2210+T2290</f>
        <v>9.9338948100000017</v>
      </c>
      <c r="AR1438" s="121" t="s">
        <v>87</v>
      </c>
      <c r="AT1438" s="128" t="s">
        <v>77</v>
      </c>
      <c r="AU1438" s="128" t="s">
        <v>78</v>
      </c>
      <c r="AY1438" s="121" t="s">
        <v>165</v>
      </c>
      <c r="BK1438" s="129">
        <f>BK1439+BK1513+BK1540+BK1570+BK1590+BK1612+BK1629+BK1839+BK1920+BK1962+BK2099+BK2151+BK2210+BK2290</f>
        <v>0</v>
      </c>
    </row>
    <row r="1439" spans="2:65" s="11" customFormat="1" ht="22.8" customHeight="1">
      <c r="B1439" s="120"/>
      <c r="D1439" s="121" t="s">
        <v>77</v>
      </c>
      <c r="E1439" s="130" t="s">
        <v>1332</v>
      </c>
      <c r="F1439" s="130" t="s">
        <v>1333</v>
      </c>
      <c r="I1439" s="123"/>
      <c r="J1439" s="131">
        <f>BK1439</f>
        <v>0</v>
      </c>
      <c r="L1439" s="120"/>
      <c r="M1439" s="125"/>
      <c r="P1439" s="126">
        <f>SUM(P1440:P1512)</f>
        <v>0</v>
      </c>
      <c r="R1439" s="126">
        <f>SUM(R1440:R1512)</f>
        <v>0.7425189041600001</v>
      </c>
      <c r="T1439" s="127">
        <f>SUM(T1440:T1512)</f>
        <v>0</v>
      </c>
      <c r="AR1439" s="121" t="s">
        <v>87</v>
      </c>
      <c r="AT1439" s="128" t="s">
        <v>77</v>
      </c>
      <c r="AU1439" s="128" t="s">
        <v>39</v>
      </c>
      <c r="AY1439" s="121" t="s">
        <v>165</v>
      </c>
      <c r="BK1439" s="129">
        <f>SUM(BK1440:BK1512)</f>
        <v>0</v>
      </c>
    </row>
    <row r="1440" spans="2:65" s="1" customFormat="1" ht="24.15" customHeight="1">
      <c r="B1440" s="35"/>
      <c r="C1440" s="132" t="s">
        <v>1334</v>
      </c>
      <c r="D1440" s="132" t="s">
        <v>168</v>
      </c>
      <c r="E1440" s="133" t="s">
        <v>1335</v>
      </c>
      <c r="F1440" s="134" t="s">
        <v>1336</v>
      </c>
      <c r="G1440" s="135" t="s">
        <v>103</v>
      </c>
      <c r="H1440" s="136">
        <v>91.25</v>
      </c>
      <c r="I1440" s="137"/>
      <c r="J1440" s="138">
        <f>ROUND(I1440*H1440,2)</f>
        <v>0</v>
      </c>
      <c r="K1440" s="134" t="s">
        <v>31</v>
      </c>
      <c r="L1440" s="35"/>
      <c r="M1440" s="139" t="s">
        <v>31</v>
      </c>
      <c r="N1440" s="140" t="s">
        <v>49</v>
      </c>
      <c r="P1440" s="141">
        <f>O1440*H1440</f>
        <v>0</v>
      </c>
      <c r="Q1440" s="141">
        <v>7.2995000000000004E-3</v>
      </c>
      <c r="R1440" s="141">
        <f>Q1440*H1440</f>
        <v>0.66607937500000003</v>
      </c>
      <c r="S1440" s="141">
        <v>0</v>
      </c>
      <c r="T1440" s="142">
        <f>S1440*H1440</f>
        <v>0</v>
      </c>
      <c r="AR1440" s="143" t="s">
        <v>313</v>
      </c>
      <c r="AT1440" s="143" t="s">
        <v>168</v>
      </c>
      <c r="AU1440" s="143" t="s">
        <v>87</v>
      </c>
      <c r="AY1440" s="19" t="s">
        <v>165</v>
      </c>
      <c r="BE1440" s="144">
        <f>IF(N1440="základní",J1440,0)</f>
        <v>0</v>
      </c>
      <c r="BF1440" s="144">
        <f>IF(N1440="snížená",J1440,0)</f>
        <v>0</v>
      </c>
      <c r="BG1440" s="144">
        <f>IF(N1440="zákl. přenesená",J1440,0)</f>
        <v>0</v>
      </c>
      <c r="BH1440" s="144">
        <f>IF(N1440="sníž. přenesená",J1440,0)</f>
        <v>0</v>
      </c>
      <c r="BI1440" s="144">
        <f>IF(N1440="nulová",J1440,0)</f>
        <v>0</v>
      </c>
      <c r="BJ1440" s="19" t="s">
        <v>39</v>
      </c>
      <c r="BK1440" s="144">
        <f>ROUND(I1440*H1440,2)</f>
        <v>0</v>
      </c>
      <c r="BL1440" s="19" t="s">
        <v>313</v>
      </c>
      <c r="BM1440" s="143" t="s">
        <v>1337</v>
      </c>
    </row>
    <row r="1441" spans="2:65" s="12" customFormat="1" ht="10.199999999999999">
      <c r="B1441" s="149"/>
      <c r="D1441" s="150" t="s">
        <v>177</v>
      </c>
      <c r="E1441" s="151" t="s">
        <v>31</v>
      </c>
      <c r="F1441" s="152" t="s">
        <v>1338</v>
      </c>
      <c r="H1441" s="151" t="s">
        <v>31</v>
      </c>
      <c r="I1441" s="153"/>
      <c r="L1441" s="149"/>
      <c r="M1441" s="154"/>
      <c r="T1441" s="155"/>
      <c r="AT1441" s="151" t="s">
        <v>177</v>
      </c>
      <c r="AU1441" s="151" t="s">
        <v>87</v>
      </c>
      <c r="AV1441" s="12" t="s">
        <v>39</v>
      </c>
      <c r="AW1441" s="12" t="s">
        <v>38</v>
      </c>
      <c r="AX1441" s="12" t="s">
        <v>78</v>
      </c>
      <c r="AY1441" s="151" t="s">
        <v>165</v>
      </c>
    </row>
    <row r="1442" spans="2:65" s="13" customFormat="1" ht="10.199999999999999">
      <c r="B1442" s="156"/>
      <c r="D1442" s="150" t="s">
        <v>177</v>
      </c>
      <c r="E1442" s="157" t="s">
        <v>31</v>
      </c>
      <c r="F1442" s="158" t="s">
        <v>1339</v>
      </c>
      <c r="H1442" s="159">
        <v>77.599999999999994</v>
      </c>
      <c r="I1442" s="160"/>
      <c r="L1442" s="156"/>
      <c r="M1442" s="161"/>
      <c r="T1442" s="162"/>
      <c r="AT1442" s="157" t="s">
        <v>177</v>
      </c>
      <c r="AU1442" s="157" t="s">
        <v>87</v>
      </c>
      <c r="AV1442" s="13" t="s">
        <v>87</v>
      </c>
      <c r="AW1442" s="13" t="s">
        <v>38</v>
      </c>
      <c r="AX1442" s="13" t="s">
        <v>78</v>
      </c>
      <c r="AY1442" s="157" t="s">
        <v>165</v>
      </c>
    </row>
    <row r="1443" spans="2:65" s="12" customFormat="1" ht="10.199999999999999">
      <c r="B1443" s="149"/>
      <c r="D1443" s="150" t="s">
        <v>177</v>
      </c>
      <c r="E1443" s="151" t="s">
        <v>31</v>
      </c>
      <c r="F1443" s="152" t="s">
        <v>1340</v>
      </c>
      <c r="H1443" s="151" t="s">
        <v>31</v>
      </c>
      <c r="I1443" s="153"/>
      <c r="L1443" s="149"/>
      <c r="M1443" s="154"/>
      <c r="T1443" s="155"/>
      <c r="AT1443" s="151" t="s">
        <v>177</v>
      </c>
      <c r="AU1443" s="151" t="s">
        <v>87</v>
      </c>
      <c r="AV1443" s="12" t="s">
        <v>39</v>
      </c>
      <c r="AW1443" s="12" t="s">
        <v>38</v>
      </c>
      <c r="AX1443" s="12" t="s">
        <v>78</v>
      </c>
      <c r="AY1443" s="151" t="s">
        <v>165</v>
      </c>
    </row>
    <row r="1444" spans="2:65" s="13" customFormat="1" ht="10.199999999999999">
      <c r="B1444" s="156"/>
      <c r="D1444" s="150" t="s">
        <v>177</v>
      </c>
      <c r="E1444" s="157" t="s">
        <v>31</v>
      </c>
      <c r="F1444" s="158" t="s">
        <v>1341</v>
      </c>
      <c r="H1444" s="159">
        <v>13.65</v>
      </c>
      <c r="I1444" s="160"/>
      <c r="L1444" s="156"/>
      <c r="M1444" s="161"/>
      <c r="T1444" s="162"/>
      <c r="AT1444" s="157" t="s">
        <v>177</v>
      </c>
      <c r="AU1444" s="157" t="s">
        <v>87</v>
      </c>
      <c r="AV1444" s="13" t="s">
        <v>87</v>
      </c>
      <c r="AW1444" s="13" t="s">
        <v>38</v>
      </c>
      <c r="AX1444" s="13" t="s">
        <v>78</v>
      </c>
      <c r="AY1444" s="157" t="s">
        <v>165</v>
      </c>
    </row>
    <row r="1445" spans="2:65" s="14" customFormat="1" ht="10.199999999999999">
      <c r="B1445" s="163"/>
      <c r="D1445" s="150" t="s">
        <v>177</v>
      </c>
      <c r="E1445" s="164" t="s">
        <v>31</v>
      </c>
      <c r="F1445" s="165" t="s">
        <v>180</v>
      </c>
      <c r="H1445" s="166">
        <v>91.25</v>
      </c>
      <c r="I1445" s="167"/>
      <c r="L1445" s="163"/>
      <c r="M1445" s="168"/>
      <c r="T1445" s="169"/>
      <c r="AT1445" s="164" t="s">
        <v>177</v>
      </c>
      <c r="AU1445" s="164" t="s">
        <v>87</v>
      </c>
      <c r="AV1445" s="14" t="s">
        <v>173</v>
      </c>
      <c r="AW1445" s="14" t="s">
        <v>38</v>
      </c>
      <c r="AX1445" s="14" t="s">
        <v>39</v>
      </c>
      <c r="AY1445" s="164" t="s">
        <v>165</v>
      </c>
    </row>
    <row r="1446" spans="2:65" s="1" customFormat="1" ht="49.05" customHeight="1">
      <c r="B1446" s="35"/>
      <c r="C1446" s="132" t="s">
        <v>1342</v>
      </c>
      <c r="D1446" s="132" t="s">
        <v>168</v>
      </c>
      <c r="E1446" s="133" t="s">
        <v>1343</v>
      </c>
      <c r="F1446" s="134" t="s">
        <v>1344</v>
      </c>
      <c r="G1446" s="135" t="s">
        <v>183</v>
      </c>
      <c r="H1446" s="136">
        <v>2.57</v>
      </c>
      <c r="I1446" s="137"/>
      <c r="J1446" s="138">
        <f>ROUND(I1446*H1446,2)</f>
        <v>0</v>
      </c>
      <c r="K1446" s="134" t="s">
        <v>172</v>
      </c>
      <c r="L1446" s="35"/>
      <c r="M1446" s="139" t="s">
        <v>31</v>
      </c>
      <c r="N1446" s="140" t="s">
        <v>49</v>
      </c>
      <c r="P1446" s="141">
        <f>O1446*H1446</f>
        <v>0</v>
      </c>
      <c r="Q1446" s="141">
        <v>0</v>
      </c>
      <c r="R1446" s="141">
        <f>Q1446*H1446</f>
        <v>0</v>
      </c>
      <c r="S1446" s="141">
        <v>0</v>
      </c>
      <c r="T1446" s="142">
        <f>S1446*H1446</f>
        <v>0</v>
      </c>
      <c r="AR1446" s="143" t="s">
        <v>313</v>
      </c>
      <c r="AT1446" s="143" t="s">
        <v>168</v>
      </c>
      <c r="AU1446" s="143" t="s">
        <v>87</v>
      </c>
      <c r="AY1446" s="19" t="s">
        <v>165</v>
      </c>
      <c r="BE1446" s="144">
        <f>IF(N1446="základní",J1446,0)</f>
        <v>0</v>
      </c>
      <c r="BF1446" s="144">
        <f>IF(N1446="snížená",J1446,0)</f>
        <v>0</v>
      </c>
      <c r="BG1446" s="144">
        <f>IF(N1446="zákl. přenesená",J1446,0)</f>
        <v>0</v>
      </c>
      <c r="BH1446" s="144">
        <f>IF(N1446="sníž. přenesená",J1446,0)</f>
        <v>0</v>
      </c>
      <c r="BI1446" s="144">
        <f>IF(N1446="nulová",J1446,0)</f>
        <v>0</v>
      </c>
      <c r="BJ1446" s="19" t="s">
        <v>39</v>
      </c>
      <c r="BK1446" s="144">
        <f>ROUND(I1446*H1446,2)</f>
        <v>0</v>
      </c>
      <c r="BL1446" s="19" t="s">
        <v>313</v>
      </c>
      <c r="BM1446" s="143" t="s">
        <v>1345</v>
      </c>
    </row>
    <row r="1447" spans="2:65" s="1" customFormat="1" ht="10.199999999999999" hidden="1">
      <c r="B1447" s="35"/>
      <c r="D1447" s="145" t="s">
        <v>175</v>
      </c>
      <c r="F1447" s="146" t="s">
        <v>1346</v>
      </c>
      <c r="I1447" s="147"/>
      <c r="L1447" s="35"/>
      <c r="M1447" s="148"/>
      <c r="T1447" s="56"/>
      <c r="AT1447" s="19" t="s">
        <v>175</v>
      </c>
      <c r="AU1447" s="19" t="s">
        <v>87</v>
      </c>
    </row>
    <row r="1448" spans="2:65" s="12" customFormat="1" ht="10.199999999999999">
      <c r="B1448" s="149"/>
      <c r="D1448" s="150" t="s">
        <v>177</v>
      </c>
      <c r="E1448" s="151" t="s">
        <v>31</v>
      </c>
      <c r="F1448" s="152" t="s">
        <v>1347</v>
      </c>
      <c r="H1448" s="151" t="s">
        <v>31</v>
      </c>
      <c r="I1448" s="153"/>
      <c r="L1448" s="149"/>
      <c r="M1448" s="154"/>
      <c r="T1448" s="155"/>
      <c r="AT1448" s="151" t="s">
        <v>177</v>
      </c>
      <c r="AU1448" s="151" t="s">
        <v>87</v>
      </c>
      <c r="AV1448" s="12" t="s">
        <v>39</v>
      </c>
      <c r="AW1448" s="12" t="s">
        <v>38</v>
      </c>
      <c r="AX1448" s="12" t="s">
        <v>78</v>
      </c>
      <c r="AY1448" s="151" t="s">
        <v>165</v>
      </c>
    </row>
    <row r="1449" spans="2:65" s="12" customFormat="1" ht="10.199999999999999">
      <c r="B1449" s="149"/>
      <c r="D1449" s="150" t="s">
        <v>177</v>
      </c>
      <c r="E1449" s="151" t="s">
        <v>31</v>
      </c>
      <c r="F1449" s="152" t="s">
        <v>1348</v>
      </c>
      <c r="H1449" s="151" t="s">
        <v>31</v>
      </c>
      <c r="I1449" s="153"/>
      <c r="L1449" s="149"/>
      <c r="M1449" s="154"/>
      <c r="T1449" s="155"/>
      <c r="AT1449" s="151" t="s">
        <v>177</v>
      </c>
      <c r="AU1449" s="151" t="s">
        <v>87</v>
      </c>
      <c r="AV1449" s="12" t="s">
        <v>39</v>
      </c>
      <c r="AW1449" s="12" t="s">
        <v>38</v>
      </c>
      <c r="AX1449" s="12" t="s">
        <v>78</v>
      </c>
      <c r="AY1449" s="151" t="s">
        <v>165</v>
      </c>
    </row>
    <row r="1450" spans="2:65" s="13" customFormat="1" ht="10.199999999999999">
      <c r="B1450" s="156"/>
      <c r="D1450" s="150" t="s">
        <v>177</v>
      </c>
      <c r="E1450" s="157" t="s">
        <v>31</v>
      </c>
      <c r="F1450" s="158" t="s">
        <v>1349</v>
      </c>
      <c r="H1450" s="159">
        <v>1.05</v>
      </c>
      <c r="I1450" s="160"/>
      <c r="L1450" s="156"/>
      <c r="M1450" s="161"/>
      <c r="T1450" s="162"/>
      <c r="AT1450" s="157" t="s">
        <v>177</v>
      </c>
      <c r="AU1450" s="157" t="s">
        <v>87</v>
      </c>
      <c r="AV1450" s="13" t="s">
        <v>87</v>
      </c>
      <c r="AW1450" s="13" t="s">
        <v>38</v>
      </c>
      <c r="AX1450" s="13" t="s">
        <v>78</v>
      </c>
      <c r="AY1450" s="157" t="s">
        <v>165</v>
      </c>
    </row>
    <row r="1451" spans="2:65" s="12" customFormat="1" ht="10.199999999999999">
      <c r="B1451" s="149"/>
      <c r="D1451" s="150" t="s">
        <v>177</v>
      </c>
      <c r="E1451" s="151" t="s">
        <v>31</v>
      </c>
      <c r="F1451" s="152" t="s">
        <v>1350</v>
      </c>
      <c r="H1451" s="151" t="s">
        <v>31</v>
      </c>
      <c r="I1451" s="153"/>
      <c r="L1451" s="149"/>
      <c r="M1451" s="154"/>
      <c r="T1451" s="155"/>
      <c r="AT1451" s="151" t="s">
        <v>177</v>
      </c>
      <c r="AU1451" s="151" t="s">
        <v>87</v>
      </c>
      <c r="AV1451" s="12" t="s">
        <v>39</v>
      </c>
      <c r="AW1451" s="12" t="s">
        <v>38</v>
      </c>
      <c r="AX1451" s="12" t="s">
        <v>78</v>
      </c>
      <c r="AY1451" s="151" t="s">
        <v>165</v>
      </c>
    </row>
    <row r="1452" spans="2:65" s="13" customFormat="1" ht="10.199999999999999">
      <c r="B1452" s="156"/>
      <c r="D1452" s="150" t="s">
        <v>177</v>
      </c>
      <c r="E1452" s="157" t="s">
        <v>31</v>
      </c>
      <c r="F1452" s="158" t="s">
        <v>1351</v>
      </c>
      <c r="H1452" s="159">
        <v>0.76</v>
      </c>
      <c r="I1452" s="160"/>
      <c r="L1452" s="156"/>
      <c r="M1452" s="161"/>
      <c r="T1452" s="162"/>
      <c r="AT1452" s="157" t="s">
        <v>177</v>
      </c>
      <c r="AU1452" s="157" t="s">
        <v>87</v>
      </c>
      <c r="AV1452" s="13" t="s">
        <v>87</v>
      </c>
      <c r="AW1452" s="13" t="s">
        <v>38</v>
      </c>
      <c r="AX1452" s="13" t="s">
        <v>78</v>
      </c>
      <c r="AY1452" s="157" t="s">
        <v>165</v>
      </c>
    </row>
    <row r="1453" spans="2:65" s="12" customFormat="1" ht="10.199999999999999">
      <c r="B1453" s="149"/>
      <c r="D1453" s="150" t="s">
        <v>177</v>
      </c>
      <c r="E1453" s="151" t="s">
        <v>31</v>
      </c>
      <c r="F1453" s="152" t="s">
        <v>1352</v>
      </c>
      <c r="H1453" s="151" t="s">
        <v>31</v>
      </c>
      <c r="I1453" s="153"/>
      <c r="L1453" s="149"/>
      <c r="M1453" s="154"/>
      <c r="T1453" s="155"/>
      <c r="AT1453" s="151" t="s">
        <v>177</v>
      </c>
      <c r="AU1453" s="151" t="s">
        <v>87</v>
      </c>
      <c r="AV1453" s="12" t="s">
        <v>39</v>
      </c>
      <c r="AW1453" s="12" t="s">
        <v>38</v>
      </c>
      <c r="AX1453" s="12" t="s">
        <v>78</v>
      </c>
      <c r="AY1453" s="151" t="s">
        <v>165</v>
      </c>
    </row>
    <row r="1454" spans="2:65" s="13" customFormat="1" ht="10.199999999999999">
      <c r="B1454" s="156"/>
      <c r="D1454" s="150" t="s">
        <v>177</v>
      </c>
      <c r="E1454" s="157" t="s">
        <v>31</v>
      </c>
      <c r="F1454" s="158" t="s">
        <v>1353</v>
      </c>
      <c r="H1454" s="159">
        <v>0.76</v>
      </c>
      <c r="I1454" s="160"/>
      <c r="L1454" s="156"/>
      <c r="M1454" s="161"/>
      <c r="T1454" s="162"/>
      <c r="AT1454" s="157" t="s">
        <v>177</v>
      </c>
      <c r="AU1454" s="157" t="s">
        <v>87</v>
      </c>
      <c r="AV1454" s="13" t="s">
        <v>87</v>
      </c>
      <c r="AW1454" s="13" t="s">
        <v>38</v>
      </c>
      <c r="AX1454" s="13" t="s">
        <v>78</v>
      </c>
      <c r="AY1454" s="157" t="s">
        <v>165</v>
      </c>
    </row>
    <row r="1455" spans="2:65" s="14" customFormat="1" ht="10.199999999999999">
      <c r="B1455" s="163"/>
      <c r="D1455" s="150" t="s">
        <v>177</v>
      </c>
      <c r="E1455" s="164" t="s">
        <v>31</v>
      </c>
      <c r="F1455" s="165" t="s">
        <v>180</v>
      </c>
      <c r="H1455" s="166">
        <v>2.57</v>
      </c>
      <c r="I1455" s="167"/>
      <c r="L1455" s="163"/>
      <c r="M1455" s="168"/>
      <c r="T1455" s="169"/>
      <c r="AT1455" s="164" t="s">
        <v>177</v>
      </c>
      <c r="AU1455" s="164" t="s">
        <v>87</v>
      </c>
      <c r="AV1455" s="14" t="s">
        <v>173</v>
      </c>
      <c r="AW1455" s="14" t="s">
        <v>38</v>
      </c>
      <c r="AX1455" s="14" t="s">
        <v>39</v>
      </c>
      <c r="AY1455" s="164" t="s">
        <v>165</v>
      </c>
    </row>
    <row r="1456" spans="2:65" s="1" customFormat="1" ht="24.15" customHeight="1">
      <c r="B1456" s="35"/>
      <c r="C1456" s="132" t="s">
        <v>1354</v>
      </c>
      <c r="D1456" s="132" t="s">
        <v>168</v>
      </c>
      <c r="E1456" s="133" t="s">
        <v>1355</v>
      </c>
      <c r="F1456" s="134" t="s">
        <v>1356</v>
      </c>
      <c r="G1456" s="135" t="s">
        <v>103</v>
      </c>
      <c r="H1456" s="136">
        <v>7.6</v>
      </c>
      <c r="I1456" s="137"/>
      <c r="J1456" s="138">
        <f>ROUND(I1456*H1456,2)</f>
        <v>0</v>
      </c>
      <c r="K1456" s="134" t="s">
        <v>31</v>
      </c>
      <c r="L1456" s="35"/>
      <c r="M1456" s="139" t="s">
        <v>31</v>
      </c>
      <c r="N1456" s="140" t="s">
        <v>49</v>
      </c>
      <c r="P1456" s="141">
        <f>O1456*H1456</f>
        <v>0</v>
      </c>
      <c r="Q1456" s="141">
        <v>2.196E-5</v>
      </c>
      <c r="R1456" s="141">
        <f>Q1456*H1456</f>
        <v>1.6689599999999998E-4</v>
      </c>
      <c r="S1456" s="141">
        <v>0</v>
      </c>
      <c r="T1456" s="142">
        <f>S1456*H1456</f>
        <v>0</v>
      </c>
      <c r="AR1456" s="143" t="s">
        <v>313</v>
      </c>
      <c r="AT1456" s="143" t="s">
        <v>168</v>
      </c>
      <c r="AU1456" s="143" t="s">
        <v>87</v>
      </c>
      <c r="AY1456" s="19" t="s">
        <v>165</v>
      </c>
      <c r="BE1456" s="144">
        <f>IF(N1456="základní",J1456,0)</f>
        <v>0</v>
      </c>
      <c r="BF1456" s="144">
        <f>IF(N1456="snížená",J1456,0)</f>
        <v>0</v>
      </c>
      <c r="BG1456" s="144">
        <f>IF(N1456="zákl. přenesená",J1456,0)</f>
        <v>0</v>
      </c>
      <c r="BH1456" s="144">
        <f>IF(N1456="sníž. přenesená",J1456,0)</f>
        <v>0</v>
      </c>
      <c r="BI1456" s="144">
        <f>IF(N1456="nulová",J1456,0)</f>
        <v>0</v>
      </c>
      <c r="BJ1456" s="19" t="s">
        <v>39</v>
      </c>
      <c r="BK1456" s="144">
        <f>ROUND(I1456*H1456,2)</f>
        <v>0</v>
      </c>
      <c r="BL1456" s="19" t="s">
        <v>313</v>
      </c>
      <c r="BM1456" s="143" t="s">
        <v>1357</v>
      </c>
    </row>
    <row r="1457" spans="2:65" s="12" customFormat="1" ht="10.199999999999999">
      <c r="B1457" s="149"/>
      <c r="D1457" s="150" t="s">
        <v>177</v>
      </c>
      <c r="E1457" s="151" t="s">
        <v>31</v>
      </c>
      <c r="F1457" s="152" t="s">
        <v>1358</v>
      </c>
      <c r="H1457" s="151" t="s">
        <v>31</v>
      </c>
      <c r="I1457" s="153"/>
      <c r="L1457" s="149"/>
      <c r="M1457" s="154"/>
      <c r="T1457" s="155"/>
      <c r="AT1457" s="151" t="s">
        <v>177</v>
      </c>
      <c r="AU1457" s="151" t="s">
        <v>87</v>
      </c>
      <c r="AV1457" s="12" t="s">
        <v>39</v>
      </c>
      <c r="AW1457" s="12" t="s">
        <v>38</v>
      </c>
      <c r="AX1457" s="12" t="s">
        <v>78</v>
      </c>
      <c r="AY1457" s="151" t="s">
        <v>165</v>
      </c>
    </row>
    <row r="1458" spans="2:65" s="13" customFormat="1" ht="10.199999999999999">
      <c r="B1458" s="156"/>
      <c r="D1458" s="150" t="s">
        <v>177</v>
      </c>
      <c r="E1458" s="157" t="s">
        <v>31</v>
      </c>
      <c r="F1458" s="158" t="s">
        <v>1359</v>
      </c>
      <c r="H1458" s="159">
        <v>7.6</v>
      </c>
      <c r="I1458" s="160"/>
      <c r="L1458" s="156"/>
      <c r="M1458" s="161"/>
      <c r="T1458" s="162"/>
      <c r="AT1458" s="157" t="s">
        <v>177</v>
      </c>
      <c r="AU1458" s="157" t="s">
        <v>87</v>
      </c>
      <c r="AV1458" s="13" t="s">
        <v>87</v>
      </c>
      <c r="AW1458" s="13" t="s">
        <v>38</v>
      </c>
      <c r="AX1458" s="13" t="s">
        <v>78</v>
      </c>
      <c r="AY1458" s="157" t="s">
        <v>165</v>
      </c>
    </row>
    <row r="1459" spans="2:65" s="14" customFormat="1" ht="10.199999999999999">
      <c r="B1459" s="163"/>
      <c r="D1459" s="150" t="s">
        <v>177</v>
      </c>
      <c r="E1459" s="164" t="s">
        <v>31</v>
      </c>
      <c r="F1459" s="165" t="s">
        <v>180</v>
      </c>
      <c r="H1459" s="166">
        <v>7.6</v>
      </c>
      <c r="I1459" s="167"/>
      <c r="L1459" s="163"/>
      <c r="M1459" s="168"/>
      <c r="T1459" s="169"/>
      <c r="AT1459" s="164" t="s">
        <v>177</v>
      </c>
      <c r="AU1459" s="164" t="s">
        <v>87</v>
      </c>
      <c r="AV1459" s="14" t="s">
        <v>173</v>
      </c>
      <c r="AW1459" s="14" t="s">
        <v>38</v>
      </c>
      <c r="AX1459" s="14" t="s">
        <v>39</v>
      </c>
      <c r="AY1459" s="164" t="s">
        <v>165</v>
      </c>
    </row>
    <row r="1460" spans="2:65" s="1" customFormat="1" ht="62.7" customHeight="1">
      <c r="B1460" s="35"/>
      <c r="C1460" s="132" t="s">
        <v>1360</v>
      </c>
      <c r="D1460" s="132" t="s">
        <v>168</v>
      </c>
      <c r="E1460" s="133" t="s">
        <v>1361</v>
      </c>
      <c r="F1460" s="134" t="s">
        <v>1362</v>
      </c>
      <c r="G1460" s="135" t="s">
        <v>183</v>
      </c>
      <c r="H1460" s="136">
        <v>19.38</v>
      </c>
      <c r="I1460" s="137"/>
      <c r="J1460" s="138">
        <f>ROUND(I1460*H1460,2)</f>
        <v>0</v>
      </c>
      <c r="K1460" s="134" t="s">
        <v>172</v>
      </c>
      <c r="L1460" s="35"/>
      <c r="M1460" s="139" t="s">
        <v>31</v>
      </c>
      <c r="N1460" s="140" t="s">
        <v>49</v>
      </c>
      <c r="P1460" s="141">
        <f>O1460*H1460</f>
        <v>0</v>
      </c>
      <c r="Q1460" s="141">
        <v>1.4999999999999999E-4</v>
      </c>
      <c r="R1460" s="141">
        <f>Q1460*H1460</f>
        <v>2.9069999999999994E-3</v>
      </c>
      <c r="S1460" s="141">
        <v>0</v>
      </c>
      <c r="T1460" s="142">
        <f>S1460*H1460</f>
        <v>0</v>
      </c>
      <c r="AR1460" s="143" t="s">
        <v>313</v>
      </c>
      <c r="AT1460" s="143" t="s">
        <v>168</v>
      </c>
      <c r="AU1460" s="143" t="s">
        <v>87</v>
      </c>
      <c r="AY1460" s="19" t="s">
        <v>165</v>
      </c>
      <c r="BE1460" s="144">
        <f>IF(N1460="základní",J1460,0)</f>
        <v>0</v>
      </c>
      <c r="BF1460" s="144">
        <f>IF(N1460="snížená",J1460,0)</f>
        <v>0</v>
      </c>
      <c r="BG1460" s="144">
        <f>IF(N1460="zákl. přenesená",J1460,0)</f>
        <v>0</v>
      </c>
      <c r="BH1460" s="144">
        <f>IF(N1460="sníž. přenesená",J1460,0)</f>
        <v>0</v>
      </c>
      <c r="BI1460" s="144">
        <f>IF(N1460="nulová",J1460,0)</f>
        <v>0</v>
      </c>
      <c r="BJ1460" s="19" t="s">
        <v>39</v>
      </c>
      <c r="BK1460" s="144">
        <f>ROUND(I1460*H1460,2)</f>
        <v>0</v>
      </c>
      <c r="BL1460" s="19" t="s">
        <v>313</v>
      </c>
      <c r="BM1460" s="143" t="s">
        <v>1363</v>
      </c>
    </row>
    <row r="1461" spans="2:65" s="1" customFormat="1" ht="10.199999999999999" hidden="1">
      <c r="B1461" s="35"/>
      <c r="D1461" s="145" t="s">
        <v>175</v>
      </c>
      <c r="F1461" s="146" t="s">
        <v>1364</v>
      </c>
      <c r="I1461" s="147"/>
      <c r="L1461" s="35"/>
      <c r="M1461" s="148"/>
      <c r="T1461" s="56"/>
      <c r="AT1461" s="19" t="s">
        <v>175</v>
      </c>
      <c r="AU1461" s="19" t="s">
        <v>87</v>
      </c>
    </row>
    <row r="1462" spans="2:65" s="12" customFormat="1" ht="10.199999999999999">
      <c r="B1462" s="149"/>
      <c r="D1462" s="150" t="s">
        <v>177</v>
      </c>
      <c r="E1462" s="151" t="s">
        <v>31</v>
      </c>
      <c r="F1462" s="152" t="s">
        <v>379</v>
      </c>
      <c r="H1462" s="151" t="s">
        <v>31</v>
      </c>
      <c r="I1462" s="153"/>
      <c r="L1462" s="149"/>
      <c r="M1462" s="154"/>
      <c r="T1462" s="155"/>
      <c r="AT1462" s="151" t="s">
        <v>177</v>
      </c>
      <c r="AU1462" s="151" t="s">
        <v>87</v>
      </c>
      <c r="AV1462" s="12" t="s">
        <v>39</v>
      </c>
      <c r="AW1462" s="12" t="s">
        <v>38</v>
      </c>
      <c r="AX1462" s="12" t="s">
        <v>78</v>
      </c>
      <c r="AY1462" s="151" t="s">
        <v>165</v>
      </c>
    </row>
    <row r="1463" spans="2:65" s="13" customFormat="1" ht="10.199999999999999">
      <c r="B1463" s="156"/>
      <c r="D1463" s="150" t="s">
        <v>177</v>
      </c>
      <c r="E1463" s="157" t="s">
        <v>31</v>
      </c>
      <c r="F1463" s="158" t="s">
        <v>1013</v>
      </c>
      <c r="H1463" s="159">
        <v>19.38</v>
      </c>
      <c r="I1463" s="160"/>
      <c r="L1463" s="156"/>
      <c r="M1463" s="161"/>
      <c r="T1463" s="162"/>
      <c r="AT1463" s="157" t="s">
        <v>177</v>
      </c>
      <c r="AU1463" s="157" t="s">
        <v>87</v>
      </c>
      <c r="AV1463" s="13" t="s">
        <v>87</v>
      </c>
      <c r="AW1463" s="13" t="s">
        <v>38</v>
      </c>
      <c r="AX1463" s="13" t="s">
        <v>78</v>
      </c>
      <c r="AY1463" s="157" t="s">
        <v>165</v>
      </c>
    </row>
    <row r="1464" spans="2:65" s="14" customFormat="1" ht="10.199999999999999">
      <c r="B1464" s="163"/>
      <c r="D1464" s="150" t="s">
        <v>177</v>
      </c>
      <c r="E1464" s="164" t="s">
        <v>31</v>
      </c>
      <c r="F1464" s="165" t="s">
        <v>180</v>
      </c>
      <c r="H1464" s="166">
        <v>19.38</v>
      </c>
      <c r="I1464" s="167"/>
      <c r="L1464" s="163"/>
      <c r="M1464" s="168"/>
      <c r="T1464" s="169"/>
      <c r="AT1464" s="164" t="s">
        <v>177</v>
      </c>
      <c r="AU1464" s="164" t="s">
        <v>87</v>
      </c>
      <c r="AV1464" s="14" t="s">
        <v>173</v>
      </c>
      <c r="AW1464" s="14" t="s">
        <v>38</v>
      </c>
      <c r="AX1464" s="14" t="s">
        <v>39</v>
      </c>
      <c r="AY1464" s="164" t="s">
        <v>165</v>
      </c>
    </row>
    <row r="1465" spans="2:65" s="1" customFormat="1" ht="37.799999999999997" customHeight="1">
      <c r="B1465" s="35"/>
      <c r="C1465" s="177" t="s">
        <v>1365</v>
      </c>
      <c r="D1465" s="177" t="s">
        <v>409</v>
      </c>
      <c r="E1465" s="178" t="s">
        <v>1366</v>
      </c>
      <c r="F1465" s="179" t="s">
        <v>1367</v>
      </c>
      <c r="G1465" s="180" t="s">
        <v>183</v>
      </c>
      <c r="H1465" s="181">
        <v>25.023</v>
      </c>
      <c r="I1465" s="182"/>
      <c r="J1465" s="183">
        <f>ROUND(I1465*H1465,2)</f>
        <v>0</v>
      </c>
      <c r="K1465" s="179" t="s">
        <v>172</v>
      </c>
      <c r="L1465" s="184"/>
      <c r="M1465" s="185" t="s">
        <v>31</v>
      </c>
      <c r="N1465" s="186" t="s">
        <v>49</v>
      </c>
      <c r="P1465" s="141">
        <f>O1465*H1465</f>
        <v>0</v>
      </c>
      <c r="Q1465" s="141">
        <v>1.9E-3</v>
      </c>
      <c r="R1465" s="141">
        <f>Q1465*H1465</f>
        <v>4.7543700000000001E-2</v>
      </c>
      <c r="S1465" s="141">
        <v>0</v>
      </c>
      <c r="T1465" s="142">
        <f>S1465*H1465</f>
        <v>0</v>
      </c>
      <c r="AR1465" s="143" t="s">
        <v>483</v>
      </c>
      <c r="AT1465" s="143" t="s">
        <v>409</v>
      </c>
      <c r="AU1465" s="143" t="s">
        <v>87</v>
      </c>
      <c r="AY1465" s="19" t="s">
        <v>165</v>
      </c>
      <c r="BE1465" s="144">
        <f>IF(N1465="základní",J1465,0)</f>
        <v>0</v>
      </c>
      <c r="BF1465" s="144">
        <f>IF(N1465="snížená",J1465,0)</f>
        <v>0</v>
      </c>
      <c r="BG1465" s="144">
        <f>IF(N1465="zákl. přenesená",J1465,0)</f>
        <v>0</v>
      </c>
      <c r="BH1465" s="144">
        <f>IF(N1465="sníž. přenesená",J1465,0)</f>
        <v>0</v>
      </c>
      <c r="BI1465" s="144">
        <f>IF(N1465="nulová",J1465,0)</f>
        <v>0</v>
      </c>
      <c r="BJ1465" s="19" t="s">
        <v>39</v>
      </c>
      <c r="BK1465" s="144">
        <f>ROUND(I1465*H1465,2)</f>
        <v>0</v>
      </c>
      <c r="BL1465" s="19" t="s">
        <v>313</v>
      </c>
      <c r="BM1465" s="143" t="s">
        <v>1368</v>
      </c>
    </row>
    <row r="1466" spans="2:65" s="13" customFormat="1" ht="10.199999999999999">
      <c r="B1466" s="156"/>
      <c r="D1466" s="150" t="s">
        <v>177</v>
      </c>
      <c r="E1466" s="157" t="s">
        <v>31</v>
      </c>
      <c r="F1466" s="158" t="s">
        <v>1369</v>
      </c>
      <c r="H1466" s="159">
        <v>22.286999999999999</v>
      </c>
      <c r="I1466" s="160"/>
      <c r="L1466" s="156"/>
      <c r="M1466" s="161"/>
      <c r="T1466" s="162"/>
      <c r="AT1466" s="157" t="s">
        <v>177</v>
      </c>
      <c r="AU1466" s="157" t="s">
        <v>87</v>
      </c>
      <c r="AV1466" s="13" t="s">
        <v>87</v>
      </c>
      <c r="AW1466" s="13" t="s">
        <v>38</v>
      </c>
      <c r="AX1466" s="13" t="s">
        <v>78</v>
      </c>
      <c r="AY1466" s="157" t="s">
        <v>165</v>
      </c>
    </row>
    <row r="1467" spans="2:65" s="12" customFormat="1" ht="10.199999999999999">
      <c r="B1467" s="149"/>
      <c r="D1467" s="150" t="s">
        <v>177</v>
      </c>
      <c r="E1467" s="151" t="s">
        <v>31</v>
      </c>
      <c r="F1467" s="152" t="s">
        <v>1370</v>
      </c>
      <c r="H1467" s="151" t="s">
        <v>31</v>
      </c>
      <c r="I1467" s="153"/>
      <c r="L1467" s="149"/>
      <c r="M1467" s="154"/>
      <c r="T1467" s="155"/>
      <c r="AT1467" s="151" t="s">
        <v>177</v>
      </c>
      <c r="AU1467" s="151" t="s">
        <v>87</v>
      </c>
      <c r="AV1467" s="12" t="s">
        <v>39</v>
      </c>
      <c r="AW1467" s="12" t="s">
        <v>38</v>
      </c>
      <c r="AX1467" s="12" t="s">
        <v>78</v>
      </c>
      <c r="AY1467" s="151" t="s">
        <v>165</v>
      </c>
    </row>
    <row r="1468" spans="2:65" s="13" customFormat="1" ht="10.199999999999999">
      <c r="B1468" s="156"/>
      <c r="D1468" s="150" t="s">
        <v>177</v>
      </c>
      <c r="E1468" s="157" t="s">
        <v>31</v>
      </c>
      <c r="F1468" s="158" t="s">
        <v>1371</v>
      </c>
      <c r="H1468" s="159">
        <v>2.7360000000000002</v>
      </c>
      <c r="I1468" s="160"/>
      <c r="L1468" s="156"/>
      <c r="M1468" s="161"/>
      <c r="T1468" s="162"/>
      <c r="AT1468" s="157" t="s">
        <v>177</v>
      </c>
      <c r="AU1468" s="157" t="s">
        <v>87</v>
      </c>
      <c r="AV1468" s="13" t="s">
        <v>87</v>
      </c>
      <c r="AW1468" s="13" t="s">
        <v>38</v>
      </c>
      <c r="AX1468" s="13" t="s">
        <v>78</v>
      </c>
      <c r="AY1468" s="157" t="s">
        <v>165</v>
      </c>
    </row>
    <row r="1469" spans="2:65" s="14" customFormat="1" ht="10.199999999999999">
      <c r="B1469" s="163"/>
      <c r="D1469" s="150" t="s">
        <v>177</v>
      </c>
      <c r="E1469" s="164" t="s">
        <v>31</v>
      </c>
      <c r="F1469" s="165" t="s">
        <v>180</v>
      </c>
      <c r="H1469" s="166">
        <v>25.023</v>
      </c>
      <c r="I1469" s="167"/>
      <c r="L1469" s="163"/>
      <c r="M1469" s="168"/>
      <c r="T1469" s="169"/>
      <c r="AT1469" s="164" t="s">
        <v>177</v>
      </c>
      <c r="AU1469" s="164" t="s">
        <v>87</v>
      </c>
      <c r="AV1469" s="14" t="s">
        <v>173</v>
      </c>
      <c r="AW1469" s="14" t="s">
        <v>38</v>
      </c>
      <c r="AX1469" s="14" t="s">
        <v>39</v>
      </c>
      <c r="AY1469" s="164" t="s">
        <v>165</v>
      </c>
    </row>
    <row r="1470" spans="2:65" s="1" customFormat="1" ht="49.05" customHeight="1">
      <c r="B1470" s="35"/>
      <c r="C1470" s="132" t="s">
        <v>1372</v>
      </c>
      <c r="D1470" s="132" t="s">
        <v>168</v>
      </c>
      <c r="E1470" s="133" t="s">
        <v>1373</v>
      </c>
      <c r="F1470" s="134" t="s">
        <v>1374</v>
      </c>
      <c r="G1470" s="135" t="s">
        <v>103</v>
      </c>
      <c r="H1470" s="136">
        <v>10.5</v>
      </c>
      <c r="I1470" s="137"/>
      <c r="J1470" s="138">
        <f>ROUND(I1470*H1470,2)</f>
        <v>0</v>
      </c>
      <c r="K1470" s="134" t="s">
        <v>172</v>
      </c>
      <c r="L1470" s="35"/>
      <c r="M1470" s="139" t="s">
        <v>31</v>
      </c>
      <c r="N1470" s="140" t="s">
        <v>49</v>
      </c>
      <c r="P1470" s="141">
        <f>O1470*H1470</f>
        <v>0</v>
      </c>
      <c r="Q1470" s="141">
        <v>1.2E-4</v>
      </c>
      <c r="R1470" s="141">
        <f>Q1470*H1470</f>
        <v>1.2600000000000001E-3</v>
      </c>
      <c r="S1470" s="141">
        <v>0</v>
      </c>
      <c r="T1470" s="142">
        <f>S1470*H1470</f>
        <v>0</v>
      </c>
      <c r="AR1470" s="143" t="s">
        <v>313</v>
      </c>
      <c r="AT1470" s="143" t="s">
        <v>168</v>
      </c>
      <c r="AU1470" s="143" t="s">
        <v>87</v>
      </c>
      <c r="AY1470" s="19" t="s">
        <v>165</v>
      </c>
      <c r="BE1470" s="144">
        <f>IF(N1470="základní",J1470,0)</f>
        <v>0</v>
      </c>
      <c r="BF1470" s="144">
        <f>IF(N1470="snížená",J1470,0)</f>
        <v>0</v>
      </c>
      <c r="BG1470" s="144">
        <f>IF(N1470="zákl. přenesená",J1470,0)</f>
        <v>0</v>
      </c>
      <c r="BH1470" s="144">
        <f>IF(N1470="sníž. přenesená",J1470,0)</f>
        <v>0</v>
      </c>
      <c r="BI1470" s="144">
        <f>IF(N1470="nulová",J1470,0)</f>
        <v>0</v>
      </c>
      <c r="BJ1470" s="19" t="s">
        <v>39</v>
      </c>
      <c r="BK1470" s="144">
        <f>ROUND(I1470*H1470,2)</f>
        <v>0</v>
      </c>
      <c r="BL1470" s="19" t="s">
        <v>313</v>
      </c>
      <c r="BM1470" s="143" t="s">
        <v>1375</v>
      </c>
    </row>
    <row r="1471" spans="2:65" s="1" customFormat="1" ht="10.199999999999999" hidden="1">
      <c r="B1471" s="35"/>
      <c r="D1471" s="145" t="s">
        <v>175</v>
      </c>
      <c r="F1471" s="146" t="s">
        <v>1376</v>
      </c>
      <c r="I1471" s="147"/>
      <c r="L1471" s="35"/>
      <c r="M1471" s="148"/>
      <c r="T1471" s="56"/>
      <c r="AT1471" s="19" t="s">
        <v>175</v>
      </c>
      <c r="AU1471" s="19" t="s">
        <v>87</v>
      </c>
    </row>
    <row r="1472" spans="2:65" s="12" customFormat="1" ht="10.199999999999999">
      <c r="B1472" s="149"/>
      <c r="D1472" s="150" t="s">
        <v>177</v>
      </c>
      <c r="E1472" s="151" t="s">
        <v>31</v>
      </c>
      <c r="F1472" s="152" t="s">
        <v>1377</v>
      </c>
      <c r="H1472" s="151" t="s">
        <v>31</v>
      </c>
      <c r="I1472" s="153"/>
      <c r="L1472" s="149"/>
      <c r="M1472" s="154"/>
      <c r="T1472" s="155"/>
      <c r="AT1472" s="151" t="s">
        <v>177</v>
      </c>
      <c r="AU1472" s="151" t="s">
        <v>87</v>
      </c>
      <c r="AV1472" s="12" t="s">
        <v>39</v>
      </c>
      <c r="AW1472" s="12" t="s">
        <v>38</v>
      </c>
      <c r="AX1472" s="12" t="s">
        <v>78</v>
      </c>
      <c r="AY1472" s="151" t="s">
        <v>165</v>
      </c>
    </row>
    <row r="1473" spans="2:65" s="13" customFormat="1" ht="10.199999999999999">
      <c r="B1473" s="156"/>
      <c r="D1473" s="150" t="s">
        <v>177</v>
      </c>
      <c r="E1473" s="157" t="s">
        <v>31</v>
      </c>
      <c r="F1473" s="158" t="s">
        <v>1378</v>
      </c>
      <c r="H1473" s="159">
        <v>10.5</v>
      </c>
      <c r="I1473" s="160"/>
      <c r="L1473" s="156"/>
      <c r="M1473" s="161"/>
      <c r="T1473" s="162"/>
      <c r="AT1473" s="157" t="s">
        <v>177</v>
      </c>
      <c r="AU1473" s="157" t="s">
        <v>87</v>
      </c>
      <c r="AV1473" s="13" t="s">
        <v>87</v>
      </c>
      <c r="AW1473" s="13" t="s">
        <v>38</v>
      </c>
      <c r="AX1473" s="13" t="s">
        <v>78</v>
      </c>
      <c r="AY1473" s="157" t="s">
        <v>165</v>
      </c>
    </row>
    <row r="1474" spans="2:65" s="14" customFormat="1" ht="10.199999999999999">
      <c r="B1474" s="163"/>
      <c r="D1474" s="150" t="s">
        <v>177</v>
      </c>
      <c r="E1474" s="164" t="s">
        <v>31</v>
      </c>
      <c r="F1474" s="165" t="s">
        <v>180</v>
      </c>
      <c r="H1474" s="166">
        <v>10.5</v>
      </c>
      <c r="I1474" s="167"/>
      <c r="L1474" s="163"/>
      <c r="M1474" s="168"/>
      <c r="T1474" s="169"/>
      <c r="AT1474" s="164" t="s">
        <v>177</v>
      </c>
      <c r="AU1474" s="164" t="s">
        <v>87</v>
      </c>
      <c r="AV1474" s="14" t="s">
        <v>173</v>
      </c>
      <c r="AW1474" s="14" t="s">
        <v>38</v>
      </c>
      <c r="AX1474" s="14" t="s">
        <v>39</v>
      </c>
      <c r="AY1474" s="164" t="s">
        <v>165</v>
      </c>
    </row>
    <row r="1475" spans="2:65" s="1" customFormat="1" ht="24.15" customHeight="1">
      <c r="B1475" s="35"/>
      <c r="C1475" s="177" t="s">
        <v>1379</v>
      </c>
      <c r="D1475" s="177" t="s">
        <v>409</v>
      </c>
      <c r="E1475" s="178" t="s">
        <v>1380</v>
      </c>
      <c r="F1475" s="179" t="s">
        <v>1381</v>
      </c>
      <c r="G1475" s="180" t="s">
        <v>103</v>
      </c>
      <c r="H1475" s="181">
        <v>12</v>
      </c>
      <c r="I1475" s="182"/>
      <c r="J1475" s="183">
        <f>ROUND(I1475*H1475,2)</f>
        <v>0</v>
      </c>
      <c r="K1475" s="179" t="s">
        <v>172</v>
      </c>
      <c r="L1475" s="184"/>
      <c r="M1475" s="185" t="s">
        <v>31</v>
      </c>
      <c r="N1475" s="186" t="s">
        <v>49</v>
      </c>
      <c r="P1475" s="141">
        <f>O1475*H1475</f>
        <v>0</v>
      </c>
      <c r="Q1475" s="141">
        <v>5.0000000000000001E-4</v>
      </c>
      <c r="R1475" s="141">
        <f>Q1475*H1475</f>
        <v>6.0000000000000001E-3</v>
      </c>
      <c r="S1475" s="141">
        <v>0</v>
      </c>
      <c r="T1475" s="142">
        <f>S1475*H1475</f>
        <v>0</v>
      </c>
      <c r="AR1475" s="143" t="s">
        <v>483</v>
      </c>
      <c r="AT1475" s="143" t="s">
        <v>409</v>
      </c>
      <c r="AU1475" s="143" t="s">
        <v>87</v>
      </c>
      <c r="AY1475" s="19" t="s">
        <v>165</v>
      </c>
      <c r="BE1475" s="144">
        <f>IF(N1475="základní",J1475,0)</f>
        <v>0</v>
      </c>
      <c r="BF1475" s="144">
        <f>IF(N1475="snížená",J1475,0)</f>
        <v>0</v>
      </c>
      <c r="BG1475" s="144">
        <f>IF(N1475="zákl. přenesená",J1475,0)</f>
        <v>0</v>
      </c>
      <c r="BH1475" s="144">
        <f>IF(N1475="sníž. přenesená",J1475,0)</f>
        <v>0</v>
      </c>
      <c r="BI1475" s="144">
        <f>IF(N1475="nulová",J1475,0)</f>
        <v>0</v>
      </c>
      <c r="BJ1475" s="19" t="s">
        <v>39</v>
      </c>
      <c r="BK1475" s="144">
        <f>ROUND(I1475*H1475,2)</f>
        <v>0</v>
      </c>
      <c r="BL1475" s="19" t="s">
        <v>313</v>
      </c>
      <c r="BM1475" s="143" t="s">
        <v>1382</v>
      </c>
    </row>
    <row r="1476" spans="2:65" s="12" customFormat="1" ht="10.199999999999999">
      <c r="B1476" s="149"/>
      <c r="D1476" s="150" t="s">
        <v>177</v>
      </c>
      <c r="E1476" s="151" t="s">
        <v>31</v>
      </c>
      <c r="F1476" s="152" t="s">
        <v>1383</v>
      </c>
      <c r="H1476" s="151" t="s">
        <v>31</v>
      </c>
      <c r="I1476" s="153"/>
      <c r="L1476" s="149"/>
      <c r="M1476" s="154"/>
      <c r="T1476" s="155"/>
      <c r="AT1476" s="151" t="s">
        <v>177</v>
      </c>
      <c r="AU1476" s="151" t="s">
        <v>87</v>
      </c>
      <c r="AV1476" s="12" t="s">
        <v>39</v>
      </c>
      <c r="AW1476" s="12" t="s">
        <v>38</v>
      </c>
      <c r="AX1476" s="12" t="s">
        <v>78</v>
      </c>
      <c r="AY1476" s="151" t="s">
        <v>165</v>
      </c>
    </row>
    <row r="1477" spans="2:65" s="13" customFormat="1" ht="10.199999999999999">
      <c r="B1477" s="156"/>
      <c r="D1477" s="150" t="s">
        <v>177</v>
      </c>
      <c r="E1477" s="157" t="s">
        <v>31</v>
      </c>
      <c r="F1477" s="158" t="s">
        <v>1384</v>
      </c>
      <c r="H1477" s="159">
        <v>12</v>
      </c>
      <c r="I1477" s="160"/>
      <c r="L1477" s="156"/>
      <c r="M1477" s="161"/>
      <c r="T1477" s="162"/>
      <c r="AT1477" s="157" t="s">
        <v>177</v>
      </c>
      <c r="AU1477" s="157" t="s">
        <v>87</v>
      </c>
      <c r="AV1477" s="13" t="s">
        <v>87</v>
      </c>
      <c r="AW1477" s="13" t="s">
        <v>38</v>
      </c>
      <c r="AX1477" s="13" t="s">
        <v>39</v>
      </c>
      <c r="AY1477" s="157" t="s">
        <v>165</v>
      </c>
    </row>
    <row r="1478" spans="2:65" s="1" customFormat="1" ht="49.05" customHeight="1">
      <c r="B1478" s="35"/>
      <c r="C1478" s="132" t="s">
        <v>1385</v>
      </c>
      <c r="D1478" s="132" t="s">
        <v>168</v>
      </c>
      <c r="E1478" s="133" t="s">
        <v>1386</v>
      </c>
      <c r="F1478" s="134" t="s">
        <v>1387</v>
      </c>
      <c r="G1478" s="135" t="s">
        <v>103</v>
      </c>
      <c r="H1478" s="136">
        <v>15.2</v>
      </c>
      <c r="I1478" s="137"/>
      <c r="J1478" s="138">
        <f>ROUND(I1478*H1478,2)</f>
        <v>0</v>
      </c>
      <c r="K1478" s="134" t="s">
        <v>172</v>
      </c>
      <c r="L1478" s="35"/>
      <c r="M1478" s="139" t="s">
        <v>31</v>
      </c>
      <c r="N1478" s="140" t="s">
        <v>49</v>
      </c>
      <c r="P1478" s="141">
        <f>O1478*H1478</f>
        <v>0</v>
      </c>
      <c r="Q1478" s="141">
        <v>2.0000000000000002E-5</v>
      </c>
      <c r="R1478" s="141">
        <f>Q1478*H1478</f>
        <v>3.0400000000000002E-4</v>
      </c>
      <c r="S1478" s="141">
        <v>0</v>
      </c>
      <c r="T1478" s="142">
        <f>S1478*H1478</f>
        <v>0</v>
      </c>
      <c r="AR1478" s="143" t="s">
        <v>313</v>
      </c>
      <c r="AT1478" s="143" t="s">
        <v>168</v>
      </c>
      <c r="AU1478" s="143" t="s">
        <v>87</v>
      </c>
      <c r="AY1478" s="19" t="s">
        <v>165</v>
      </c>
      <c r="BE1478" s="144">
        <f>IF(N1478="základní",J1478,0)</f>
        <v>0</v>
      </c>
      <c r="BF1478" s="144">
        <f>IF(N1478="snížená",J1478,0)</f>
        <v>0</v>
      </c>
      <c r="BG1478" s="144">
        <f>IF(N1478="zákl. přenesená",J1478,0)</f>
        <v>0</v>
      </c>
      <c r="BH1478" s="144">
        <f>IF(N1478="sníž. přenesená",J1478,0)</f>
        <v>0</v>
      </c>
      <c r="BI1478" s="144">
        <f>IF(N1478="nulová",J1478,0)</f>
        <v>0</v>
      </c>
      <c r="BJ1478" s="19" t="s">
        <v>39</v>
      </c>
      <c r="BK1478" s="144">
        <f>ROUND(I1478*H1478,2)</f>
        <v>0</v>
      </c>
      <c r="BL1478" s="19" t="s">
        <v>313</v>
      </c>
      <c r="BM1478" s="143" t="s">
        <v>1388</v>
      </c>
    </row>
    <row r="1479" spans="2:65" s="1" customFormat="1" ht="10.199999999999999" hidden="1">
      <c r="B1479" s="35"/>
      <c r="D1479" s="145" t="s">
        <v>175</v>
      </c>
      <c r="F1479" s="146" t="s">
        <v>1389</v>
      </c>
      <c r="I1479" s="147"/>
      <c r="L1479" s="35"/>
      <c r="M1479" s="148"/>
      <c r="T1479" s="56"/>
      <c r="AT1479" s="19" t="s">
        <v>175</v>
      </c>
      <c r="AU1479" s="19" t="s">
        <v>87</v>
      </c>
    </row>
    <row r="1480" spans="2:65" s="12" customFormat="1" ht="10.199999999999999">
      <c r="B1480" s="149"/>
      <c r="D1480" s="150" t="s">
        <v>177</v>
      </c>
      <c r="E1480" s="151" t="s">
        <v>31</v>
      </c>
      <c r="F1480" s="152" t="s">
        <v>1350</v>
      </c>
      <c r="H1480" s="151" t="s">
        <v>31</v>
      </c>
      <c r="I1480" s="153"/>
      <c r="L1480" s="149"/>
      <c r="M1480" s="154"/>
      <c r="T1480" s="155"/>
      <c r="AT1480" s="151" t="s">
        <v>177</v>
      </c>
      <c r="AU1480" s="151" t="s">
        <v>87</v>
      </c>
      <c r="AV1480" s="12" t="s">
        <v>39</v>
      </c>
      <c r="AW1480" s="12" t="s">
        <v>38</v>
      </c>
      <c r="AX1480" s="12" t="s">
        <v>78</v>
      </c>
      <c r="AY1480" s="151" t="s">
        <v>165</v>
      </c>
    </row>
    <row r="1481" spans="2:65" s="13" customFormat="1" ht="10.199999999999999">
      <c r="B1481" s="156"/>
      <c r="D1481" s="150" t="s">
        <v>177</v>
      </c>
      <c r="E1481" s="157" t="s">
        <v>31</v>
      </c>
      <c r="F1481" s="158" t="s">
        <v>1390</v>
      </c>
      <c r="H1481" s="159">
        <v>7.6</v>
      </c>
      <c r="I1481" s="160"/>
      <c r="L1481" s="156"/>
      <c r="M1481" s="161"/>
      <c r="T1481" s="162"/>
      <c r="AT1481" s="157" t="s">
        <v>177</v>
      </c>
      <c r="AU1481" s="157" t="s">
        <v>87</v>
      </c>
      <c r="AV1481" s="13" t="s">
        <v>87</v>
      </c>
      <c r="AW1481" s="13" t="s">
        <v>38</v>
      </c>
      <c r="AX1481" s="13" t="s">
        <v>78</v>
      </c>
      <c r="AY1481" s="157" t="s">
        <v>165</v>
      </c>
    </row>
    <row r="1482" spans="2:65" s="12" customFormat="1" ht="10.199999999999999">
      <c r="B1482" s="149"/>
      <c r="D1482" s="150" t="s">
        <v>177</v>
      </c>
      <c r="E1482" s="151" t="s">
        <v>31</v>
      </c>
      <c r="F1482" s="152" t="s">
        <v>1391</v>
      </c>
      <c r="H1482" s="151" t="s">
        <v>31</v>
      </c>
      <c r="I1482" s="153"/>
      <c r="L1482" s="149"/>
      <c r="M1482" s="154"/>
      <c r="T1482" s="155"/>
      <c r="AT1482" s="151" t="s">
        <v>177</v>
      </c>
      <c r="AU1482" s="151" t="s">
        <v>87</v>
      </c>
      <c r="AV1482" s="12" t="s">
        <v>39</v>
      </c>
      <c r="AW1482" s="12" t="s">
        <v>38</v>
      </c>
      <c r="AX1482" s="12" t="s">
        <v>78</v>
      </c>
      <c r="AY1482" s="151" t="s">
        <v>165</v>
      </c>
    </row>
    <row r="1483" spans="2:65" s="13" customFormat="1" ht="10.199999999999999">
      <c r="B1483" s="156"/>
      <c r="D1483" s="150" t="s">
        <v>177</v>
      </c>
      <c r="E1483" s="157" t="s">
        <v>31</v>
      </c>
      <c r="F1483" s="158" t="s">
        <v>1359</v>
      </c>
      <c r="H1483" s="159">
        <v>7.6</v>
      </c>
      <c r="I1483" s="160"/>
      <c r="L1483" s="156"/>
      <c r="M1483" s="161"/>
      <c r="T1483" s="162"/>
      <c r="AT1483" s="157" t="s">
        <v>177</v>
      </c>
      <c r="AU1483" s="157" t="s">
        <v>87</v>
      </c>
      <c r="AV1483" s="13" t="s">
        <v>87</v>
      </c>
      <c r="AW1483" s="13" t="s">
        <v>38</v>
      </c>
      <c r="AX1483" s="13" t="s">
        <v>78</v>
      </c>
      <c r="AY1483" s="157" t="s">
        <v>165</v>
      </c>
    </row>
    <row r="1484" spans="2:65" s="14" customFormat="1" ht="10.199999999999999">
      <c r="B1484" s="163"/>
      <c r="D1484" s="150" t="s">
        <v>177</v>
      </c>
      <c r="E1484" s="164" t="s">
        <v>31</v>
      </c>
      <c r="F1484" s="165" t="s">
        <v>180</v>
      </c>
      <c r="H1484" s="166">
        <v>15.2</v>
      </c>
      <c r="I1484" s="167"/>
      <c r="L1484" s="163"/>
      <c r="M1484" s="168"/>
      <c r="T1484" s="169"/>
      <c r="AT1484" s="164" t="s">
        <v>177</v>
      </c>
      <c r="AU1484" s="164" t="s">
        <v>87</v>
      </c>
      <c r="AV1484" s="14" t="s">
        <v>173</v>
      </c>
      <c r="AW1484" s="14" t="s">
        <v>38</v>
      </c>
      <c r="AX1484" s="14" t="s">
        <v>39</v>
      </c>
      <c r="AY1484" s="164" t="s">
        <v>165</v>
      </c>
    </row>
    <row r="1485" spans="2:65" s="1" customFormat="1" ht="24.15" customHeight="1">
      <c r="B1485" s="35"/>
      <c r="C1485" s="177" t="s">
        <v>1392</v>
      </c>
      <c r="D1485" s="177" t="s">
        <v>409</v>
      </c>
      <c r="E1485" s="178" t="s">
        <v>1393</v>
      </c>
      <c r="F1485" s="179" t="s">
        <v>1394</v>
      </c>
      <c r="G1485" s="180" t="s">
        <v>103</v>
      </c>
      <c r="H1485" s="181">
        <v>10</v>
      </c>
      <c r="I1485" s="182"/>
      <c r="J1485" s="183">
        <f>ROUND(I1485*H1485,2)</f>
        <v>0</v>
      </c>
      <c r="K1485" s="179" t="s">
        <v>172</v>
      </c>
      <c r="L1485" s="184"/>
      <c r="M1485" s="185" t="s">
        <v>31</v>
      </c>
      <c r="N1485" s="186" t="s">
        <v>49</v>
      </c>
      <c r="P1485" s="141">
        <f>O1485*H1485</f>
        <v>0</v>
      </c>
      <c r="Q1485" s="141">
        <v>5.5999999999999995E-4</v>
      </c>
      <c r="R1485" s="141">
        <f>Q1485*H1485</f>
        <v>5.5999999999999991E-3</v>
      </c>
      <c r="S1485" s="141">
        <v>0</v>
      </c>
      <c r="T1485" s="142">
        <f>S1485*H1485</f>
        <v>0</v>
      </c>
      <c r="AR1485" s="143" t="s">
        <v>483</v>
      </c>
      <c r="AT1485" s="143" t="s">
        <v>409</v>
      </c>
      <c r="AU1485" s="143" t="s">
        <v>87</v>
      </c>
      <c r="AY1485" s="19" t="s">
        <v>165</v>
      </c>
      <c r="BE1485" s="144">
        <f>IF(N1485="základní",J1485,0)</f>
        <v>0</v>
      </c>
      <c r="BF1485" s="144">
        <f>IF(N1485="snížená",J1485,0)</f>
        <v>0</v>
      </c>
      <c r="BG1485" s="144">
        <f>IF(N1485="zákl. přenesená",J1485,0)</f>
        <v>0</v>
      </c>
      <c r="BH1485" s="144">
        <f>IF(N1485="sníž. přenesená",J1485,0)</f>
        <v>0</v>
      </c>
      <c r="BI1485" s="144">
        <f>IF(N1485="nulová",J1485,0)</f>
        <v>0</v>
      </c>
      <c r="BJ1485" s="19" t="s">
        <v>39</v>
      </c>
      <c r="BK1485" s="144">
        <f>ROUND(I1485*H1485,2)</f>
        <v>0</v>
      </c>
      <c r="BL1485" s="19" t="s">
        <v>313</v>
      </c>
      <c r="BM1485" s="143" t="s">
        <v>1395</v>
      </c>
    </row>
    <row r="1486" spans="2:65" s="12" customFormat="1" ht="10.199999999999999">
      <c r="B1486" s="149"/>
      <c r="D1486" s="150" t="s">
        <v>177</v>
      </c>
      <c r="E1486" s="151" t="s">
        <v>31</v>
      </c>
      <c r="F1486" s="152" t="s">
        <v>1383</v>
      </c>
      <c r="H1486" s="151" t="s">
        <v>31</v>
      </c>
      <c r="I1486" s="153"/>
      <c r="L1486" s="149"/>
      <c r="M1486" s="154"/>
      <c r="T1486" s="155"/>
      <c r="AT1486" s="151" t="s">
        <v>177</v>
      </c>
      <c r="AU1486" s="151" t="s">
        <v>87</v>
      </c>
      <c r="AV1486" s="12" t="s">
        <v>39</v>
      </c>
      <c r="AW1486" s="12" t="s">
        <v>38</v>
      </c>
      <c r="AX1486" s="12" t="s">
        <v>78</v>
      </c>
      <c r="AY1486" s="151" t="s">
        <v>165</v>
      </c>
    </row>
    <row r="1487" spans="2:65" s="13" customFormat="1" ht="10.199999999999999">
      <c r="B1487" s="156"/>
      <c r="D1487" s="150" t="s">
        <v>177</v>
      </c>
      <c r="E1487" s="157" t="s">
        <v>31</v>
      </c>
      <c r="F1487" s="158" t="s">
        <v>1396</v>
      </c>
      <c r="H1487" s="159">
        <v>10</v>
      </c>
      <c r="I1487" s="160"/>
      <c r="L1487" s="156"/>
      <c r="M1487" s="161"/>
      <c r="T1487" s="162"/>
      <c r="AT1487" s="157" t="s">
        <v>177</v>
      </c>
      <c r="AU1487" s="157" t="s">
        <v>87</v>
      </c>
      <c r="AV1487" s="13" t="s">
        <v>87</v>
      </c>
      <c r="AW1487" s="13" t="s">
        <v>38</v>
      </c>
      <c r="AX1487" s="13" t="s">
        <v>78</v>
      </c>
      <c r="AY1487" s="157" t="s">
        <v>165</v>
      </c>
    </row>
    <row r="1488" spans="2:65" s="14" customFormat="1" ht="10.199999999999999">
      <c r="B1488" s="163"/>
      <c r="D1488" s="150" t="s">
        <v>177</v>
      </c>
      <c r="E1488" s="164" t="s">
        <v>31</v>
      </c>
      <c r="F1488" s="165" t="s">
        <v>180</v>
      </c>
      <c r="H1488" s="166">
        <v>10</v>
      </c>
      <c r="I1488" s="167"/>
      <c r="L1488" s="163"/>
      <c r="M1488" s="168"/>
      <c r="T1488" s="169"/>
      <c r="AT1488" s="164" t="s">
        <v>177</v>
      </c>
      <c r="AU1488" s="164" t="s">
        <v>87</v>
      </c>
      <c r="AV1488" s="14" t="s">
        <v>173</v>
      </c>
      <c r="AW1488" s="14" t="s">
        <v>38</v>
      </c>
      <c r="AX1488" s="14" t="s">
        <v>39</v>
      </c>
      <c r="AY1488" s="164" t="s">
        <v>165</v>
      </c>
    </row>
    <row r="1489" spans="2:65" s="1" customFormat="1" ht="24.15" customHeight="1">
      <c r="B1489" s="35"/>
      <c r="C1489" s="177" t="s">
        <v>1397</v>
      </c>
      <c r="D1489" s="177" t="s">
        <v>409</v>
      </c>
      <c r="E1489" s="178" t="s">
        <v>1398</v>
      </c>
      <c r="F1489" s="179" t="s">
        <v>1399</v>
      </c>
      <c r="G1489" s="180" t="s">
        <v>103</v>
      </c>
      <c r="H1489" s="181">
        <v>10</v>
      </c>
      <c r="I1489" s="182"/>
      <c r="J1489" s="183">
        <f>ROUND(I1489*H1489,2)</f>
        <v>0</v>
      </c>
      <c r="K1489" s="179" t="s">
        <v>172</v>
      </c>
      <c r="L1489" s="184"/>
      <c r="M1489" s="185" t="s">
        <v>31</v>
      </c>
      <c r="N1489" s="186" t="s">
        <v>49</v>
      </c>
      <c r="P1489" s="141">
        <f>O1489*H1489</f>
        <v>0</v>
      </c>
      <c r="Q1489" s="141">
        <v>5.0000000000000001E-4</v>
      </c>
      <c r="R1489" s="141">
        <f>Q1489*H1489</f>
        <v>5.0000000000000001E-3</v>
      </c>
      <c r="S1489" s="141">
        <v>0</v>
      </c>
      <c r="T1489" s="142">
        <f>S1489*H1489</f>
        <v>0</v>
      </c>
      <c r="AR1489" s="143" t="s">
        <v>483</v>
      </c>
      <c r="AT1489" s="143" t="s">
        <v>409</v>
      </c>
      <c r="AU1489" s="143" t="s">
        <v>87</v>
      </c>
      <c r="AY1489" s="19" t="s">
        <v>165</v>
      </c>
      <c r="BE1489" s="144">
        <f>IF(N1489="základní",J1489,0)</f>
        <v>0</v>
      </c>
      <c r="BF1489" s="144">
        <f>IF(N1489="snížená",J1489,0)</f>
        <v>0</v>
      </c>
      <c r="BG1489" s="144">
        <f>IF(N1489="zákl. přenesená",J1489,0)</f>
        <v>0</v>
      </c>
      <c r="BH1489" s="144">
        <f>IF(N1489="sníž. přenesená",J1489,0)</f>
        <v>0</v>
      </c>
      <c r="BI1489" s="144">
        <f>IF(N1489="nulová",J1489,0)</f>
        <v>0</v>
      </c>
      <c r="BJ1489" s="19" t="s">
        <v>39</v>
      </c>
      <c r="BK1489" s="144">
        <f>ROUND(I1489*H1489,2)</f>
        <v>0</v>
      </c>
      <c r="BL1489" s="19" t="s">
        <v>313</v>
      </c>
      <c r="BM1489" s="143" t="s">
        <v>1400</v>
      </c>
    </row>
    <row r="1490" spans="2:65" s="12" customFormat="1" ht="10.199999999999999">
      <c r="B1490" s="149"/>
      <c r="D1490" s="150" t="s">
        <v>177</v>
      </c>
      <c r="E1490" s="151" t="s">
        <v>31</v>
      </c>
      <c r="F1490" s="152" t="s">
        <v>1383</v>
      </c>
      <c r="H1490" s="151" t="s">
        <v>31</v>
      </c>
      <c r="I1490" s="153"/>
      <c r="L1490" s="149"/>
      <c r="M1490" s="154"/>
      <c r="T1490" s="155"/>
      <c r="AT1490" s="151" t="s">
        <v>177</v>
      </c>
      <c r="AU1490" s="151" t="s">
        <v>87</v>
      </c>
      <c r="AV1490" s="12" t="s">
        <v>39</v>
      </c>
      <c r="AW1490" s="12" t="s">
        <v>38</v>
      </c>
      <c r="AX1490" s="12" t="s">
        <v>78</v>
      </c>
      <c r="AY1490" s="151" t="s">
        <v>165</v>
      </c>
    </row>
    <row r="1491" spans="2:65" s="13" customFormat="1" ht="10.199999999999999">
      <c r="B1491" s="156"/>
      <c r="D1491" s="150" t="s">
        <v>177</v>
      </c>
      <c r="E1491" s="157" t="s">
        <v>31</v>
      </c>
      <c r="F1491" s="158" t="s">
        <v>1401</v>
      </c>
      <c r="H1491" s="159">
        <v>10</v>
      </c>
      <c r="I1491" s="160"/>
      <c r="L1491" s="156"/>
      <c r="M1491" s="161"/>
      <c r="T1491" s="162"/>
      <c r="AT1491" s="157" t="s">
        <v>177</v>
      </c>
      <c r="AU1491" s="157" t="s">
        <v>87</v>
      </c>
      <c r="AV1491" s="13" t="s">
        <v>87</v>
      </c>
      <c r="AW1491" s="13" t="s">
        <v>38</v>
      </c>
      <c r="AX1491" s="13" t="s">
        <v>78</v>
      </c>
      <c r="AY1491" s="157" t="s">
        <v>165</v>
      </c>
    </row>
    <row r="1492" spans="2:65" s="14" customFormat="1" ht="10.199999999999999">
      <c r="B1492" s="163"/>
      <c r="D1492" s="150" t="s">
        <v>177</v>
      </c>
      <c r="E1492" s="164" t="s">
        <v>31</v>
      </c>
      <c r="F1492" s="165" t="s">
        <v>180</v>
      </c>
      <c r="H1492" s="166">
        <v>10</v>
      </c>
      <c r="I1492" s="167"/>
      <c r="L1492" s="163"/>
      <c r="M1492" s="168"/>
      <c r="T1492" s="169"/>
      <c r="AT1492" s="164" t="s">
        <v>177</v>
      </c>
      <c r="AU1492" s="164" t="s">
        <v>87</v>
      </c>
      <c r="AV1492" s="14" t="s">
        <v>173</v>
      </c>
      <c r="AW1492" s="14" t="s">
        <v>38</v>
      </c>
      <c r="AX1492" s="14" t="s">
        <v>39</v>
      </c>
      <c r="AY1492" s="164" t="s">
        <v>165</v>
      </c>
    </row>
    <row r="1493" spans="2:65" s="1" customFormat="1" ht="55.5" customHeight="1">
      <c r="B1493" s="35"/>
      <c r="C1493" s="132" t="s">
        <v>1402</v>
      </c>
      <c r="D1493" s="132" t="s">
        <v>168</v>
      </c>
      <c r="E1493" s="133" t="s">
        <v>1403</v>
      </c>
      <c r="F1493" s="134" t="s">
        <v>1404</v>
      </c>
      <c r="G1493" s="135" t="s">
        <v>171</v>
      </c>
      <c r="H1493" s="136">
        <v>1</v>
      </c>
      <c r="I1493" s="137"/>
      <c r="J1493" s="138">
        <f>ROUND(I1493*H1493,2)</f>
        <v>0</v>
      </c>
      <c r="K1493" s="134" t="s">
        <v>172</v>
      </c>
      <c r="L1493" s="35"/>
      <c r="M1493" s="139" t="s">
        <v>31</v>
      </c>
      <c r="N1493" s="140" t="s">
        <v>49</v>
      </c>
      <c r="P1493" s="141">
        <f>O1493*H1493</f>
        <v>0</v>
      </c>
      <c r="Q1493" s="141">
        <v>1.1E-4</v>
      </c>
      <c r="R1493" s="141">
        <f>Q1493*H1493</f>
        <v>1.1E-4</v>
      </c>
      <c r="S1493" s="141">
        <v>0</v>
      </c>
      <c r="T1493" s="142">
        <f>S1493*H1493</f>
        <v>0</v>
      </c>
      <c r="AR1493" s="143" t="s">
        <v>313</v>
      </c>
      <c r="AT1493" s="143" t="s">
        <v>168</v>
      </c>
      <c r="AU1493" s="143" t="s">
        <v>87</v>
      </c>
      <c r="AY1493" s="19" t="s">
        <v>165</v>
      </c>
      <c r="BE1493" s="144">
        <f>IF(N1493="základní",J1493,0)</f>
        <v>0</v>
      </c>
      <c r="BF1493" s="144">
        <f>IF(N1493="snížená",J1493,0)</f>
        <v>0</v>
      </c>
      <c r="BG1493" s="144">
        <f>IF(N1493="zákl. přenesená",J1493,0)</f>
        <v>0</v>
      </c>
      <c r="BH1493" s="144">
        <f>IF(N1493="sníž. přenesená",J1493,0)</f>
        <v>0</v>
      </c>
      <c r="BI1493" s="144">
        <f>IF(N1493="nulová",J1493,0)</f>
        <v>0</v>
      </c>
      <c r="BJ1493" s="19" t="s">
        <v>39</v>
      </c>
      <c r="BK1493" s="144">
        <f>ROUND(I1493*H1493,2)</f>
        <v>0</v>
      </c>
      <c r="BL1493" s="19" t="s">
        <v>313</v>
      </c>
      <c r="BM1493" s="143" t="s">
        <v>1405</v>
      </c>
    </row>
    <row r="1494" spans="2:65" s="1" customFormat="1" ht="10.199999999999999" hidden="1">
      <c r="B1494" s="35"/>
      <c r="D1494" s="145" t="s">
        <v>175</v>
      </c>
      <c r="F1494" s="146" t="s">
        <v>1406</v>
      </c>
      <c r="I1494" s="147"/>
      <c r="L1494" s="35"/>
      <c r="M1494" s="148"/>
      <c r="T1494" s="56"/>
      <c r="AT1494" s="19" t="s">
        <v>175</v>
      </c>
      <c r="AU1494" s="19" t="s">
        <v>87</v>
      </c>
    </row>
    <row r="1495" spans="2:65" s="12" customFormat="1" ht="10.199999999999999">
      <c r="B1495" s="149"/>
      <c r="D1495" s="150" t="s">
        <v>177</v>
      </c>
      <c r="E1495" s="151" t="s">
        <v>31</v>
      </c>
      <c r="F1495" s="152" t="s">
        <v>1407</v>
      </c>
      <c r="H1495" s="151" t="s">
        <v>31</v>
      </c>
      <c r="I1495" s="153"/>
      <c r="L1495" s="149"/>
      <c r="M1495" s="154"/>
      <c r="T1495" s="155"/>
      <c r="AT1495" s="151" t="s">
        <v>177</v>
      </c>
      <c r="AU1495" s="151" t="s">
        <v>87</v>
      </c>
      <c r="AV1495" s="12" t="s">
        <v>39</v>
      </c>
      <c r="AW1495" s="12" t="s">
        <v>38</v>
      </c>
      <c r="AX1495" s="12" t="s">
        <v>78</v>
      </c>
      <c r="AY1495" s="151" t="s">
        <v>165</v>
      </c>
    </row>
    <row r="1496" spans="2:65" s="13" customFormat="1" ht="10.199999999999999">
      <c r="B1496" s="156"/>
      <c r="D1496" s="150" t="s">
        <v>177</v>
      </c>
      <c r="E1496" s="157" t="s">
        <v>31</v>
      </c>
      <c r="F1496" s="158" t="s">
        <v>39</v>
      </c>
      <c r="H1496" s="159">
        <v>1</v>
      </c>
      <c r="I1496" s="160"/>
      <c r="L1496" s="156"/>
      <c r="M1496" s="161"/>
      <c r="T1496" s="162"/>
      <c r="AT1496" s="157" t="s">
        <v>177</v>
      </c>
      <c r="AU1496" s="157" t="s">
        <v>87</v>
      </c>
      <c r="AV1496" s="13" t="s">
        <v>87</v>
      </c>
      <c r="AW1496" s="13" t="s">
        <v>38</v>
      </c>
      <c r="AX1496" s="13" t="s">
        <v>78</v>
      </c>
      <c r="AY1496" s="157" t="s">
        <v>165</v>
      </c>
    </row>
    <row r="1497" spans="2:65" s="14" customFormat="1" ht="10.199999999999999">
      <c r="B1497" s="163"/>
      <c r="D1497" s="150" t="s">
        <v>177</v>
      </c>
      <c r="E1497" s="164" t="s">
        <v>31</v>
      </c>
      <c r="F1497" s="165" t="s">
        <v>180</v>
      </c>
      <c r="H1497" s="166">
        <v>1</v>
      </c>
      <c r="I1497" s="167"/>
      <c r="L1497" s="163"/>
      <c r="M1497" s="168"/>
      <c r="T1497" s="169"/>
      <c r="AT1497" s="164" t="s">
        <v>177</v>
      </c>
      <c r="AU1497" s="164" t="s">
        <v>87</v>
      </c>
      <c r="AV1497" s="14" t="s">
        <v>173</v>
      </c>
      <c r="AW1497" s="14" t="s">
        <v>38</v>
      </c>
      <c r="AX1497" s="14" t="s">
        <v>39</v>
      </c>
      <c r="AY1497" s="164" t="s">
        <v>165</v>
      </c>
    </row>
    <row r="1498" spans="2:65" s="1" customFormat="1" ht="33" customHeight="1">
      <c r="B1498" s="35"/>
      <c r="C1498" s="132" t="s">
        <v>1408</v>
      </c>
      <c r="D1498" s="132" t="s">
        <v>168</v>
      </c>
      <c r="E1498" s="133" t="s">
        <v>1409</v>
      </c>
      <c r="F1498" s="134" t="s">
        <v>1410</v>
      </c>
      <c r="G1498" s="135" t="s">
        <v>183</v>
      </c>
      <c r="H1498" s="136">
        <v>21.66</v>
      </c>
      <c r="I1498" s="137"/>
      <c r="J1498" s="138">
        <f>ROUND(I1498*H1498,2)</f>
        <v>0</v>
      </c>
      <c r="K1498" s="134" t="s">
        <v>172</v>
      </c>
      <c r="L1498" s="35"/>
      <c r="M1498" s="139" t="s">
        <v>31</v>
      </c>
      <c r="N1498" s="140" t="s">
        <v>49</v>
      </c>
      <c r="P1498" s="141">
        <f>O1498*H1498</f>
        <v>0</v>
      </c>
      <c r="Q1498" s="141">
        <v>0</v>
      </c>
      <c r="R1498" s="141">
        <f>Q1498*H1498</f>
        <v>0</v>
      </c>
      <c r="S1498" s="141">
        <v>0</v>
      </c>
      <c r="T1498" s="142">
        <f>S1498*H1498</f>
        <v>0</v>
      </c>
      <c r="AR1498" s="143" t="s">
        <v>313</v>
      </c>
      <c r="AT1498" s="143" t="s">
        <v>168</v>
      </c>
      <c r="AU1498" s="143" t="s">
        <v>87</v>
      </c>
      <c r="AY1498" s="19" t="s">
        <v>165</v>
      </c>
      <c r="BE1498" s="144">
        <f>IF(N1498="základní",J1498,0)</f>
        <v>0</v>
      </c>
      <c r="BF1498" s="144">
        <f>IF(N1498="snížená",J1498,0)</f>
        <v>0</v>
      </c>
      <c r="BG1498" s="144">
        <f>IF(N1498="zákl. přenesená",J1498,0)</f>
        <v>0</v>
      </c>
      <c r="BH1498" s="144">
        <f>IF(N1498="sníž. přenesená",J1498,0)</f>
        <v>0</v>
      </c>
      <c r="BI1498" s="144">
        <f>IF(N1498="nulová",J1498,0)</f>
        <v>0</v>
      </c>
      <c r="BJ1498" s="19" t="s">
        <v>39</v>
      </c>
      <c r="BK1498" s="144">
        <f>ROUND(I1498*H1498,2)</f>
        <v>0</v>
      </c>
      <c r="BL1498" s="19" t="s">
        <v>313</v>
      </c>
      <c r="BM1498" s="143" t="s">
        <v>1411</v>
      </c>
    </row>
    <row r="1499" spans="2:65" s="1" customFormat="1" ht="10.199999999999999" hidden="1">
      <c r="B1499" s="35"/>
      <c r="D1499" s="145" t="s">
        <v>175</v>
      </c>
      <c r="F1499" s="146" t="s">
        <v>1412</v>
      </c>
      <c r="I1499" s="147"/>
      <c r="L1499" s="35"/>
      <c r="M1499" s="148"/>
      <c r="T1499" s="56"/>
      <c r="AT1499" s="19" t="s">
        <v>175</v>
      </c>
      <c r="AU1499" s="19" t="s">
        <v>87</v>
      </c>
    </row>
    <row r="1500" spans="2:65" s="12" customFormat="1" ht="10.199999999999999">
      <c r="B1500" s="149"/>
      <c r="D1500" s="150" t="s">
        <v>177</v>
      </c>
      <c r="E1500" s="151" t="s">
        <v>31</v>
      </c>
      <c r="F1500" s="152" t="s">
        <v>379</v>
      </c>
      <c r="H1500" s="151" t="s">
        <v>31</v>
      </c>
      <c r="I1500" s="153"/>
      <c r="L1500" s="149"/>
      <c r="M1500" s="154"/>
      <c r="T1500" s="155"/>
      <c r="AT1500" s="151" t="s">
        <v>177</v>
      </c>
      <c r="AU1500" s="151" t="s">
        <v>87</v>
      </c>
      <c r="AV1500" s="12" t="s">
        <v>39</v>
      </c>
      <c r="AW1500" s="12" t="s">
        <v>38</v>
      </c>
      <c r="AX1500" s="12" t="s">
        <v>78</v>
      </c>
      <c r="AY1500" s="151" t="s">
        <v>165</v>
      </c>
    </row>
    <row r="1501" spans="2:65" s="13" customFormat="1" ht="10.199999999999999">
      <c r="B1501" s="156"/>
      <c r="D1501" s="150" t="s">
        <v>177</v>
      </c>
      <c r="E1501" s="157" t="s">
        <v>31</v>
      </c>
      <c r="F1501" s="158" t="s">
        <v>1013</v>
      </c>
      <c r="H1501" s="159">
        <v>19.38</v>
      </c>
      <c r="I1501" s="160"/>
      <c r="L1501" s="156"/>
      <c r="M1501" s="161"/>
      <c r="T1501" s="162"/>
      <c r="AT1501" s="157" t="s">
        <v>177</v>
      </c>
      <c r="AU1501" s="157" t="s">
        <v>87</v>
      </c>
      <c r="AV1501" s="13" t="s">
        <v>87</v>
      </c>
      <c r="AW1501" s="13" t="s">
        <v>38</v>
      </c>
      <c r="AX1501" s="13" t="s">
        <v>78</v>
      </c>
      <c r="AY1501" s="157" t="s">
        <v>165</v>
      </c>
    </row>
    <row r="1502" spans="2:65" s="12" customFormat="1" ht="10.199999999999999">
      <c r="B1502" s="149"/>
      <c r="D1502" s="150" t="s">
        <v>177</v>
      </c>
      <c r="E1502" s="151" t="s">
        <v>31</v>
      </c>
      <c r="F1502" s="152" t="s">
        <v>1370</v>
      </c>
      <c r="H1502" s="151" t="s">
        <v>31</v>
      </c>
      <c r="I1502" s="153"/>
      <c r="L1502" s="149"/>
      <c r="M1502" s="154"/>
      <c r="T1502" s="155"/>
      <c r="AT1502" s="151" t="s">
        <v>177</v>
      </c>
      <c r="AU1502" s="151" t="s">
        <v>87</v>
      </c>
      <c r="AV1502" s="12" t="s">
        <v>39</v>
      </c>
      <c r="AW1502" s="12" t="s">
        <v>38</v>
      </c>
      <c r="AX1502" s="12" t="s">
        <v>78</v>
      </c>
      <c r="AY1502" s="151" t="s">
        <v>165</v>
      </c>
    </row>
    <row r="1503" spans="2:65" s="13" customFormat="1" ht="10.199999999999999">
      <c r="B1503" s="156"/>
      <c r="D1503" s="150" t="s">
        <v>177</v>
      </c>
      <c r="E1503" s="157" t="s">
        <v>31</v>
      </c>
      <c r="F1503" s="158" t="s">
        <v>1413</v>
      </c>
      <c r="H1503" s="159">
        <v>2.2799999999999998</v>
      </c>
      <c r="I1503" s="160"/>
      <c r="L1503" s="156"/>
      <c r="M1503" s="161"/>
      <c r="T1503" s="162"/>
      <c r="AT1503" s="157" t="s">
        <v>177</v>
      </c>
      <c r="AU1503" s="157" t="s">
        <v>87</v>
      </c>
      <c r="AV1503" s="13" t="s">
        <v>87</v>
      </c>
      <c r="AW1503" s="13" t="s">
        <v>38</v>
      </c>
      <c r="AX1503" s="13" t="s">
        <v>78</v>
      </c>
      <c r="AY1503" s="157" t="s">
        <v>165</v>
      </c>
    </row>
    <row r="1504" spans="2:65" s="14" customFormat="1" ht="10.199999999999999">
      <c r="B1504" s="163"/>
      <c r="D1504" s="150" t="s">
        <v>177</v>
      </c>
      <c r="E1504" s="164" t="s">
        <v>31</v>
      </c>
      <c r="F1504" s="165" t="s">
        <v>180</v>
      </c>
      <c r="H1504" s="166">
        <v>21.66</v>
      </c>
      <c r="I1504" s="167"/>
      <c r="L1504" s="163"/>
      <c r="M1504" s="168"/>
      <c r="T1504" s="169"/>
      <c r="AT1504" s="164" t="s">
        <v>177</v>
      </c>
      <c r="AU1504" s="164" t="s">
        <v>87</v>
      </c>
      <c r="AV1504" s="14" t="s">
        <v>173</v>
      </c>
      <c r="AW1504" s="14" t="s">
        <v>38</v>
      </c>
      <c r="AX1504" s="14" t="s">
        <v>39</v>
      </c>
      <c r="AY1504" s="164" t="s">
        <v>165</v>
      </c>
    </row>
    <row r="1505" spans="2:65" s="1" customFormat="1" ht="24.15" customHeight="1">
      <c r="B1505" s="35"/>
      <c r="C1505" s="177" t="s">
        <v>1414</v>
      </c>
      <c r="D1505" s="177" t="s">
        <v>409</v>
      </c>
      <c r="E1505" s="178" t="s">
        <v>1415</v>
      </c>
      <c r="F1505" s="179" t="s">
        <v>1416</v>
      </c>
      <c r="G1505" s="180" t="s">
        <v>183</v>
      </c>
      <c r="H1505" s="181">
        <v>24.908999999999999</v>
      </c>
      <c r="I1505" s="182"/>
      <c r="J1505" s="183">
        <f>ROUND(I1505*H1505,2)</f>
        <v>0</v>
      </c>
      <c r="K1505" s="179" t="s">
        <v>172</v>
      </c>
      <c r="L1505" s="184"/>
      <c r="M1505" s="185" t="s">
        <v>31</v>
      </c>
      <c r="N1505" s="186" t="s">
        <v>49</v>
      </c>
      <c r="P1505" s="141">
        <f>O1505*H1505</f>
        <v>0</v>
      </c>
      <c r="Q1505" s="141">
        <v>2.9999999999999997E-4</v>
      </c>
      <c r="R1505" s="141">
        <f>Q1505*H1505</f>
        <v>7.4726999999999988E-3</v>
      </c>
      <c r="S1505" s="141">
        <v>0</v>
      </c>
      <c r="T1505" s="142">
        <f>S1505*H1505</f>
        <v>0</v>
      </c>
      <c r="AR1505" s="143" t="s">
        <v>483</v>
      </c>
      <c r="AT1505" s="143" t="s">
        <v>409</v>
      </c>
      <c r="AU1505" s="143" t="s">
        <v>87</v>
      </c>
      <c r="AY1505" s="19" t="s">
        <v>165</v>
      </c>
      <c r="BE1505" s="144">
        <f>IF(N1505="základní",J1505,0)</f>
        <v>0</v>
      </c>
      <c r="BF1505" s="144">
        <f>IF(N1505="snížená",J1505,0)</f>
        <v>0</v>
      </c>
      <c r="BG1505" s="144">
        <f>IF(N1505="zákl. přenesená",J1505,0)</f>
        <v>0</v>
      </c>
      <c r="BH1505" s="144">
        <f>IF(N1505="sníž. přenesená",J1505,0)</f>
        <v>0</v>
      </c>
      <c r="BI1505" s="144">
        <f>IF(N1505="nulová",J1505,0)</f>
        <v>0</v>
      </c>
      <c r="BJ1505" s="19" t="s">
        <v>39</v>
      </c>
      <c r="BK1505" s="144">
        <f>ROUND(I1505*H1505,2)</f>
        <v>0</v>
      </c>
      <c r="BL1505" s="19" t="s">
        <v>313</v>
      </c>
      <c r="BM1505" s="143" t="s">
        <v>1417</v>
      </c>
    </row>
    <row r="1506" spans="2:65" s="13" customFormat="1" ht="10.199999999999999">
      <c r="B1506" s="156"/>
      <c r="D1506" s="150" t="s">
        <v>177</v>
      </c>
      <c r="E1506" s="157" t="s">
        <v>31</v>
      </c>
      <c r="F1506" s="158" t="s">
        <v>1418</v>
      </c>
      <c r="H1506" s="159">
        <v>24.908999999999999</v>
      </c>
      <c r="I1506" s="160"/>
      <c r="L1506" s="156"/>
      <c r="M1506" s="161"/>
      <c r="T1506" s="162"/>
      <c r="AT1506" s="157" t="s">
        <v>177</v>
      </c>
      <c r="AU1506" s="157" t="s">
        <v>87</v>
      </c>
      <c r="AV1506" s="13" t="s">
        <v>87</v>
      </c>
      <c r="AW1506" s="13" t="s">
        <v>38</v>
      </c>
      <c r="AX1506" s="13" t="s">
        <v>39</v>
      </c>
      <c r="AY1506" s="157" t="s">
        <v>165</v>
      </c>
    </row>
    <row r="1507" spans="2:65" s="1" customFormat="1" ht="24.15" customHeight="1">
      <c r="B1507" s="35"/>
      <c r="C1507" s="132" t="s">
        <v>1419</v>
      </c>
      <c r="D1507" s="132" t="s">
        <v>168</v>
      </c>
      <c r="E1507" s="133" t="s">
        <v>1420</v>
      </c>
      <c r="F1507" s="134" t="s">
        <v>1421</v>
      </c>
      <c r="G1507" s="135" t="s">
        <v>183</v>
      </c>
      <c r="H1507" s="136">
        <v>2.2799999999999998</v>
      </c>
      <c r="I1507" s="137"/>
      <c r="J1507" s="138">
        <f>ROUND(I1507*H1507,2)</f>
        <v>0</v>
      </c>
      <c r="K1507" s="134" t="s">
        <v>31</v>
      </c>
      <c r="L1507" s="35"/>
      <c r="M1507" s="139" t="s">
        <v>31</v>
      </c>
      <c r="N1507" s="140" t="s">
        <v>49</v>
      </c>
      <c r="P1507" s="141">
        <f>O1507*H1507</f>
        <v>0</v>
      </c>
      <c r="Q1507" s="141">
        <v>3.2997000000000003E-5</v>
      </c>
      <c r="R1507" s="141">
        <f>Q1507*H1507</f>
        <v>7.5233160000000001E-5</v>
      </c>
      <c r="S1507" s="141">
        <v>0</v>
      </c>
      <c r="T1507" s="142">
        <f>S1507*H1507</f>
        <v>0</v>
      </c>
      <c r="AR1507" s="143" t="s">
        <v>313</v>
      </c>
      <c r="AT1507" s="143" t="s">
        <v>168</v>
      </c>
      <c r="AU1507" s="143" t="s">
        <v>87</v>
      </c>
      <c r="AY1507" s="19" t="s">
        <v>165</v>
      </c>
      <c r="BE1507" s="144">
        <f>IF(N1507="základní",J1507,0)</f>
        <v>0</v>
      </c>
      <c r="BF1507" s="144">
        <f>IF(N1507="snížená",J1507,0)</f>
        <v>0</v>
      </c>
      <c r="BG1507" s="144">
        <f>IF(N1507="zákl. přenesená",J1507,0)</f>
        <v>0</v>
      </c>
      <c r="BH1507" s="144">
        <f>IF(N1507="sníž. přenesená",J1507,0)</f>
        <v>0</v>
      </c>
      <c r="BI1507" s="144">
        <f>IF(N1507="nulová",J1507,0)</f>
        <v>0</v>
      </c>
      <c r="BJ1507" s="19" t="s">
        <v>39</v>
      </c>
      <c r="BK1507" s="144">
        <f>ROUND(I1507*H1507,2)</f>
        <v>0</v>
      </c>
      <c r="BL1507" s="19" t="s">
        <v>313</v>
      </c>
      <c r="BM1507" s="143" t="s">
        <v>1422</v>
      </c>
    </row>
    <row r="1508" spans="2:65" s="12" customFormat="1" ht="10.199999999999999">
      <c r="B1508" s="149"/>
      <c r="D1508" s="150" t="s">
        <v>177</v>
      </c>
      <c r="E1508" s="151" t="s">
        <v>31</v>
      </c>
      <c r="F1508" s="152" t="s">
        <v>379</v>
      </c>
      <c r="H1508" s="151" t="s">
        <v>31</v>
      </c>
      <c r="I1508" s="153"/>
      <c r="L1508" s="149"/>
      <c r="M1508" s="154"/>
      <c r="T1508" s="155"/>
      <c r="AT1508" s="151" t="s">
        <v>177</v>
      </c>
      <c r="AU1508" s="151" t="s">
        <v>87</v>
      </c>
      <c r="AV1508" s="12" t="s">
        <v>39</v>
      </c>
      <c r="AW1508" s="12" t="s">
        <v>38</v>
      </c>
      <c r="AX1508" s="12" t="s">
        <v>78</v>
      </c>
      <c r="AY1508" s="151" t="s">
        <v>165</v>
      </c>
    </row>
    <row r="1509" spans="2:65" s="12" customFormat="1" ht="10.199999999999999">
      <c r="B1509" s="149"/>
      <c r="D1509" s="150" t="s">
        <v>177</v>
      </c>
      <c r="E1509" s="151" t="s">
        <v>31</v>
      </c>
      <c r="F1509" s="152" t="s">
        <v>1370</v>
      </c>
      <c r="H1509" s="151" t="s">
        <v>31</v>
      </c>
      <c r="I1509" s="153"/>
      <c r="L1509" s="149"/>
      <c r="M1509" s="154"/>
      <c r="T1509" s="155"/>
      <c r="AT1509" s="151" t="s">
        <v>177</v>
      </c>
      <c r="AU1509" s="151" t="s">
        <v>87</v>
      </c>
      <c r="AV1509" s="12" t="s">
        <v>39</v>
      </c>
      <c r="AW1509" s="12" t="s">
        <v>38</v>
      </c>
      <c r="AX1509" s="12" t="s">
        <v>78</v>
      </c>
      <c r="AY1509" s="151" t="s">
        <v>165</v>
      </c>
    </row>
    <row r="1510" spans="2:65" s="13" customFormat="1" ht="10.199999999999999">
      <c r="B1510" s="156"/>
      <c r="D1510" s="150" t="s">
        <v>177</v>
      </c>
      <c r="E1510" s="157" t="s">
        <v>31</v>
      </c>
      <c r="F1510" s="158" t="s">
        <v>1413</v>
      </c>
      <c r="H1510" s="159">
        <v>2.2799999999999998</v>
      </c>
      <c r="I1510" s="160"/>
      <c r="L1510" s="156"/>
      <c r="M1510" s="161"/>
      <c r="T1510" s="162"/>
      <c r="AT1510" s="157" t="s">
        <v>177</v>
      </c>
      <c r="AU1510" s="157" t="s">
        <v>87</v>
      </c>
      <c r="AV1510" s="13" t="s">
        <v>87</v>
      </c>
      <c r="AW1510" s="13" t="s">
        <v>38</v>
      </c>
      <c r="AX1510" s="13" t="s">
        <v>78</v>
      </c>
      <c r="AY1510" s="157" t="s">
        <v>165</v>
      </c>
    </row>
    <row r="1511" spans="2:65" s="14" customFormat="1" ht="10.199999999999999">
      <c r="B1511" s="163"/>
      <c r="D1511" s="150" t="s">
        <v>177</v>
      </c>
      <c r="E1511" s="164" t="s">
        <v>31</v>
      </c>
      <c r="F1511" s="165" t="s">
        <v>180</v>
      </c>
      <c r="H1511" s="166">
        <v>2.2799999999999998</v>
      </c>
      <c r="I1511" s="167"/>
      <c r="L1511" s="163"/>
      <c r="M1511" s="168"/>
      <c r="T1511" s="169"/>
      <c r="AT1511" s="164" t="s">
        <v>177</v>
      </c>
      <c r="AU1511" s="164" t="s">
        <v>87</v>
      </c>
      <c r="AV1511" s="14" t="s">
        <v>173</v>
      </c>
      <c r="AW1511" s="14" t="s">
        <v>38</v>
      </c>
      <c r="AX1511" s="14" t="s">
        <v>39</v>
      </c>
      <c r="AY1511" s="164" t="s">
        <v>165</v>
      </c>
    </row>
    <row r="1512" spans="2:65" s="1" customFormat="1" ht="37.799999999999997" customHeight="1">
      <c r="B1512" s="35"/>
      <c r="C1512" s="132" t="s">
        <v>1423</v>
      </c>
      <c r="D1512" s="132" t="s">
        <v>168</v>
      </c>
      <c r="E1512" s="133" t="s">
        <v>1424</v>
      </c>
      <c r="F1512" s="134" t="s">
        <v>1425</v>
      </c>
      <c r="G1512" s="135" t="s">
        <v>171</v>
      </c>
      <c r="H1512" s="136">
        <v>1</v>
      </c>
      <c r="I1512" s="137"/>
      <c r="J1512" s="138">
        <f>ROUND(I1512*H1512,2)</f>
        <v>0</v>
      </c>
      <c r="K1512" s="134" t="s">
        <v>31</v>
      </c>
      <c r="L1512" s="35"/>
      <c r="M1512" s="139" t="s">
        <v>31</v>
      </c>
      <c r="N1512" s="140" t="s">
        <v>49</v>
      </c>
      <c r="P1512" s="141">
        <f>O1512*H1512</f>
        <v>0</v>
      </c>
      <c r="Q1512" s="141">
        <v>0</v>
      </c>
      <c r="R1512" s="141">
        <f>Q1512*H1512</f>
        <v>0</v>
      </c>
      <c r="S1512" s="141">
        <v>0</v>
      </c>
      <c r="T1512" s="142">
        <f>S1512*H1512</f>
        <v>0</v>
      </c>
      <c r="AR1512" s="143" t="s">
        <v>313</v>
      </c>
      <c r="AT1512" s="143" t="s">
        <v>168</v>
      </c>
      <c r="AU1512" s="143" t="s">
        <v>87</v>
      </c>
      <c r="AY1512" s="19" t="s">
        <v>165</v>
      </c>
      <c r="BE1512" s="144">
        <f>IF(N1512="základní",J1512,0)</f>
        <v>0</v>
      </c>
      <c r="BF1512" s="144">
        <f>IF(N1512="snížená",J1512,0)</f>
        <v>0</v>
      </c>
      <c r="BG1512" s="144">
        <f>IF(N1512="zákl. přenesená",J1512,0)</f>
        <v>0</v>
      </c>
      <c r="BH1512" s="144">
        <f>IF(N1512="sníž. přenesená",J1512,0)</f>
        <v>0</v>
      </c>
      <c r="BI1512" s="144">
        <f>IF(N1512="nulová",J1512,0)</f>
        <v>0</v>
      </c>
      <c r="BJ1512" s="19" t="s">
        <v>39</v>
      </c>
      <c r="BK1512" s="144">
        <f>ROUND(I1512*H1512,2)</f>
        <v>0</v>
      </c>
      <c r="BL1512" s="19" t="s">
        <v>313</v>
      </c>
      <c r="BM1512" s="143" t="s">
        <v>1426</v>
      </c>
    </row>
    <row r="1513" spans="2:65" s="11" customFormat="1" ht="22.8" customHeight="1">
      <c r="B1513" s="120"/>
      <c r="D1513" s="121" t="s">
        <v>77</v>
      </c>
      <c r="E1513" s="130" t="s">
        <v>1427</v>
      </c>
      <c r="F1513" s="130" t="s">
        <v>1428</v>
      </c>
      <c r="I1513" s="123"/>
      <c r="J1513" s="131">
        <f>BK1513</f>
        <v>0</v>
      </c>
      <c r="L1513" s="120"/>
      <c r="M1513" s="125"/>
      <c r="P1513" s="126">
        <f>SUM(P1514:P1539)</f>
        <v>0</v>
      </c>
      <c r="R1513" s="126">
        <f>SUM(R1514:R1539)</f>
        <v>0.10637899999999999</v>
      </c>
      <c r="T1513" s="127">
        <f>SUM(T1514:T1539)</f>
        <v>0</v>
      </c>
      <c r="AR1513" s="121" t="s">
        <v>87</v>
      </c>
      <c r="AT1513" s="128" t="s">
        <v>77</v>
      </c>
      <c r="AU1513" s="128" t="s">
        <v>39</v>
      </c>
      <c r="AY1513" s="121" t="s">
        <v>165</v>
      </c>
      <c r="BK1513" s="129">
        <f>SUM(BK1514:BK1539)</f>
        <v>0</v>
      </c>
    </row>
    <row r="1514" spans="2:65" s="1" customFormat="1" ht="44.25" customHeight="1">
      <c r="B1514" s="35"/>
      <c r="C1514" s="132" t="s">
        <v>1429</v>
      </c>
      <c r="D1514" s="132" t="s">
        <v>168</v>
      </c>
      <c r="E1514" s="133" t="s">
        <v>1430</v>
      </c>
      <c r="F1514" s="134" t="s">
        <v>1431</v>
      </c>
      <c r="G1514" s="135" t="s">
        <v>183</v>
      </c>
      <c r="H1514" s="136">
        <v>28.77</v>
      </c>
      <c r="I1514" s="137"/>
      <c r="J1514" s="138">
        <f>ROUND(I1514*H1514,2)</f>
        <v>0</v>
      </c>
      <c r="K1514" s="134" t="s">
        <v>172</v>
      </c>
      <c r="L1514" s="35"/>
      <c r="M1514" s="139" t="s">
        <v>31</v>
      </c>
      <c r="N1514" s="140" t="s">
        <v>49</v>
      </c>
      <c r="P1514" s="141">
        <f>O1514*H1514</f>
        <v>0</v>
      </c>
      <c r="Q1514" s="141">
        <v>1.16E-3</v>
      </c>
      <c r="R1514" s="141">
        <f>Q1514*H1514</f>
        <v>3.3373199999999999E-2</v>
      </c>
      <c r="S1514" s="141">
        <v>0</v>
      </c>
      <c r="T1514" s="142">
        <f>S1514*H1514</f>
        <v>0</v>
      </c>
      <c r="AR1514" s="143" t="s">
        <v>313</v>
      </c>
      <c r="AT1514" s="143" t="s">
        <v>168</v>
      </c>
      <c r="AU1514" s="143" t="s">
        <v>87</v>
      </c>
      <c r="AY1514" s="19" t="s">
        <v>165</v>
      </c>
      <c r="BE1514" s="144">
        <f>IF(N1514="základní",J1514,0)</f>
        <v>0</v>
      </c>
      <c r="BF1514" s="144">
        <f>IF(N1514="snížená",J1514,0)</f>
        <v>0</v>
      </c>
      <c r="BG1514" s="144">
        <f>IF(N1514="zákl. přenesená",J1514,0)</f>
        <v>0</v>
      </c>
      <c r="BH1514" s="144">
        <f>IF(N1514="sníž. přenesená",J1514,0)</f>
        <v>0</v>
      </c>
      <c r="BI1514" s="144">
        <f>IF(N1514="nulová",J1514,0)</f>
        <v>0</v>
      </c>
      <c r="BJ1514" s="19" t="s">
        <v>39</v>
      </c>
      <c r="BK1514" s="144">
        <f>ROUND(I1514*H1514,2)</f>
        <v>0</v>
      </c>
      <c r="BL1514" s="19" t="s">
        <v>313</v>
      </c>
      <c r="BM1514" s="143" t="s">
        <v>1432</v>
      </c>
    </row>
    <row r="1515" spans="2:65" s="1" customFormat="1" ht="10.199999999999999" hidden="1">
      <c r="B1515" s="35"/>
      <c r="D1515" s="145" t="s">
        <v>175</v>
      </c>
      <c r="F1515" s="146" t="s">
        <v>1433</v>
      </c>
      <c r="I1515" s="147"/>
      <c r="L1515" s="35"/>
      <c r="M1515" s="148"/>
      <c r="T1515" s="56"/>
      <c r="AT1515" s="19" t="s">
        <v>175</v>
      </c>
      <c r="AU1515" s="19" t="s">
        <v>87</v>
      </c>
    </row>
    <row r="1516" spans="2:65" s="12" customFormat="1" ht="10.199999999999999">
      <c r="B1516" s="149"/>
      <c r="D1516" s="150" t="s">
        <v>177</v>
      </c>
      <c r="E1516" s="151" t="s">
        <v>31</v>
      </c>
      <c r="F1516" s="152" t="s">
        <v>379</v>
      </c>
      <c r="H1516" s="151" t="s">
        <v>31</v>
      </c>
      <c r="I1516" s="153"/>
      <c r="L1516" s="149"/>
      <c r="M1516" s="154"/>
      <c r="T1516" s="155"/>
      <c r="AT1516" s="151" t="s">
        <v>177</v>
      </c>
      <c r="AU1516" s="151" t="s">
        <v>87</v>
      </c>
      <c r="AV1516" s="12" t="s">
        <v>39</v>
      </c>
      <c r="AW1516" s="12" t="s">
        <v>38</v>
      </c>
      <c r="AX1516" s="12" t="s">
        <v>78</v>
      </c>
      <c r="AY1516" s="151" t="s">
        <v>165</v>
      </c>
    </row>
    <row r="1517" spans="2:65" s="13" customFormat="1" ht="10.199999999999999">
      <c r="B1517" s="156"/>
      <c r="D1517" s="150" t="s">
        <v>177</v>
      </c>
      <c r="E1517" s="157" t="s">
        <v>31</v>
      </c>
      <c r="F1517" s="158" t="s">
        <v>1013</v>
      </c>
      <c r="H1517" s="159">
        <v>19.38</v>
      </c>
      <c r="I1517" s="160"/>
      <c r="L1517" s="156"/>
      <c r="M1517" s="161"/>
      <c r="T1517" s="162"/>
      <c r="AT1517" s="157" t="s">
        <v>177</v>
      </c>
      <c r="AU1517" s="157" t="s">
        <v>87</v>
      </c>
      <c r="AV1517" s="13" t="s">
        <v>87</v>
      </c>
      <c r="AW1517" s="13" t="s">
        <v>38</v>
      </c>
      <c r="AX1517" s="13" t="s">
        <v>78</v>
      </c>
      <c r="AY1517" s="157" t="s">
        <v>165</v>
      </c>
    </row>
    <row r="1518" spans="2:65" s="15" customFormat="1" ht="10.199999999999999">
      <c r="B1518" s="170"/>
      <c r="D1518" s="150" t="s">
        <v>177</v>
      </c>
      <c r="E1518" s="171" t="s">
        <v>31</v>
      </c>
      <c r="F1518" s="172" t="s">
        <v>246</v>
      </c>
      <c r="H1518" s="173">
        <v>19.38</v>
      </c>
      <c r="I1518" s="174"/>
      <c r="L1518" s="170"/>
      <c r="M1518" s="175"/>
      <c r="T1518" s="176"/>
      <c r="AT1518" s="171" t="s">
        <v>177</v>
      </c>
      <c r="AU1518" s="171" t="s">
        <v>87</v>
      </c>
      <c r="AV1518" s="15" t="s">
        <v>166</v>
      </c>
      <c r="AW1518" s="15" t="s">
        <v>38</v>
      </c>
      <c r="AX1518" s="15" t="s">
        <v>78</v>
      </c>
      <c r="AY1518" s="171" t="s">
        <v>165</v>
      </c>
    </row>
    <row r="1519" spans="2:65" s="12" customFormat="1" ht="20.399999999999999">
      <c r="B1519" s="149"/>
      <c r="D1519" s="150" t="s">
        <v>177</v>
      </c>
      <c r="E1519" s="151" t="s">
        <v>31</v>
      </c>
      <c r="F1519" s="152" t="s">
        <v>1434</v>
      </c>
      <c r="H1519" s="151" t="s">
        <v>31</v>
      </c>
      <c r="I1519" s="153"/>
      <c r="L1519" s="149"/>
      <c r="M1519" s="154"/>
      <c r="T1519" s="155"/>
      <c r="AT1519" s="151" t="s">
        <v>177</v>
      </c>
      <c r="AU1519" s="151" t="s">
        <v>87</v>
      </c>
      <c r="AV1519" s="12" t="s">
        <v>39</v>
      </c>
      <c r="AW1519" s="12" t="s">
        <v>38</v>
      </c>
      <c r="AX1519" s="12" t="s">
        <v>78</v>
      </c>
      <c r="AY1519" s="151" t="s">
        <v>165</v>
      </c>
    </row>
    <row r="1520" spans="2:65" s="13" customFormat="1" ht="10.199999999999999">
      <c r="B1520" s="156"/>
      <c r="D1520" s="150" t="s">
        <v>177</v>
      </c>
      <c r="E1520" s="157" t="s">
        <v>31</v>
      </c>
      <c r="F1520" s="158" t="s">
        <v>1435</v>
      </c>
      <c r="H1520" s="159">
        <v>9.39</v>
      </c>
      <c r="I1520" s="160"/>
      <c r="L1520" s="156"/>
      <c r="M1520" s="161"/>
      <c r="T1520" s="162"/>
      <c r="AT1520" s="157" t="s">
        <v>177</v>
      </c>
      <c r="AU1520" s="157" t="s">
        <v>87</v>
      </c>
      <c r="AV1520" s="13" t="s">
        <v>87</v>
      </c>
      <c r="AW1520" s="13" t="s">
        <v>38</v>
      </c>
      <c r="AX1520" s="13" t="s">
        <v>78</v>
      </c>
      <c r="AY1520" s="157" t="s">
        <v>165</v>
      </c>
    </row>
    <row r="1521" spans="2:65" s="15" customFormat="1" ht="10.199999999999999">
      <c r="B1521" s="170"/>
      <c r="D1521" s="150" t="s">
        <v>177</v>
      </c>
      <c r="E1521" s="171" t="s">
        <v>31</v>
      </c>
      <c r="F1521" s="172" t="s">
        <v>246</v>
      </c>
      <c r="H1521" s="173">
        <v>9.39</v>
      </c>
      <c r="I1521" s="174"/>
      <c r="L1521" s="170"/>
      <c r="M1521" s="175"/>
      <c r="T1521" s="176"/>
      <c r="AT1521" s="171" t="s">
        <v>177</v>
      </c>
      <c r="AU1521" s="171" t="s">
        <v>87</v>
      </c>
      <c r="AV1521" s="15" t="s">
        <v>166</v>
      </c>
      <c r="AW1521" s="15" t="s">
        <v>38</v>
      </c>
      <c r="AX1521" s="15" t="s">
        <v>78</v>
      </c>
      <c r="AY1521" s="171" t="s">
        <v>165</v>
      </c>
    </row>
    <row r="1522" spans="2:65" s="14" customFormat="1" ht="10.199999999999999">
      <c r="B1522" s="163"/>
      <c r="D1522" s="150" t="s">
        <v>177</v>
      </c>
      <c r="E1522" s="164" t="s">
        <v>31</v>
      </c>
      <c r="F1522" s="165" t="s">
        <v>180</v>
      </c>
      <c r="H1522" s="166">
        <v>28.77</v>
      </c>
      <c r="I1522" s="167"/>
      <c r="L1522" s="163"/>
      <c r="M1522" s="168"/>
      <c r="T1522" s="169"/>
      <c r="AT1522" s="164" t="s">
        <v>177</v>
      </c>
      <c r="AU1522" s="164" t="s">
        <v>87</v>
      </c>
      <c r="AV1522" s="14" t="s">
        <v>173</v>
      </c>
      <c r="AW1522" s="14" t="s">
        <v>38</v>
      </c>
      <c r="AX1522" s="14" t="s">
        <v>39</v>
      </c>
      <c r="AY1522" s="164" t="s">
        <v>165</v>
      </c>
    </row>
    <row r="1523" spans="2:65" s="1" customFormat="1" ht="24.15" customHeight="1">
      <c r="B1523" s="35"/>
      <c r="C1523" s="177" t="s">
        <v>1436</v>
      </c>
      <c r="D1523" s="177" t="s">
        <v>409</v>
      </c>
      <c r="E1523" s="178" t="s">
        <v>1437</v>
      </c>
      <c r="F1523" s="179" t="s">
        <v>1438</v>
      </c>
      <c r="G1523" s="180" t="s">
        <v>183</v>
      </c>
      <c r="H1523" s="181">
        <v>20.349</v>
      </c>
      <c r="I1523" s="182"/>
      <c r="J1523" s="183">
        <f>ROUND(I1523*H1523,2)</f>
        <v>0</v>
      </c>
      <c r="K1523" s="179" t="s">
        <v>172</v>
      </c>
      <c r="L1523" s="184"/>
      <c r="M1523" s="185" t="s">
        <v>31</v>
      </c>
      <c r="N1523" s="186" t="s">
        <v>49</v>
      </c>
      <c r="P1523" s="141">
        <f>O1523*H1523</f>
        <v>0</v>
      </c>
      <c r="Q1523" s="141">
        <v>1.1999999999999999E-3</v>
      </c>
      <c r="R1523" s="141">
        <f>Q1523*H1523</f>
        <v>2.4418799999999997E-2</v>
      </c>
      <c r="S1523" s="141">
        <v>0</v>
      </c>
      <c r="T1523" s="142">
        <f>S1523*H1523</f>
        <v>0</v>
      </c>
      <c r="AR1523" s="143" t="s">
        <v>483</v>
      </c>
      <c r="AT1523" s="143" t="s">
        <v>409</v>
      </c>
      <c r="AU1523" s="143" t="s">
        <v>87</v>
      </c>
      <c r="AY1523" s="19" t="s">
        <v>165</v>
      </c>
      <c r="BE1523" s="144">
        <f>IF(N1523="základní",J1523,0)</f>
        <v>0</v>
      </c>
      <c r="BF1523" s="144">
        <f>IF(N1523="snížená",J1523,0)</f>
        <v>0</v>
      </c>
      <c r="BG1523" s="144">
        <f>IF(N1523="zákl. přenesená",J1523,0)</f>
        <v>0</v>
      </c>
      <c r="BH1523" s="144">
        <f>IF(N1523="sníž. přenesená",J1523,0)</f>
        <v>0</v>
      </c>
      <c r="BI1523" s="144">
        <f>IF(N1523="nulová",J1523,0)</f>
        <v>0</v>
      </c>
      <c r="BJ1523" s="19" t="s">
        <v>39</v>
      </c>
      <c r="BK1523" s="144">
        <f>ROUND(I1523*H1523,2)</f>
        <v>0</v>
      </c>
      <c r="BL1523" s="19" t="s">
        <v>313</v>
      </c>
      <c r="BM1523" s="143" t="s">
        <v>1439</v>
      </c>
    </row>
    <row r="1524" spans="2:65" s="13" customFormat="1" ht="10.199999999999999">
      <c r="B1524" s="156"/>
      <c r="D1524" s="150" t="s">
        <v>177</v>
      </c>
      <c r="E1524" s="157" t="s">
        <v>31</v>
      </c>
      <c r="F1524" s="158" t="s">
        <v>1440</v>
      </c>
      <c r="H1524" s="159">
        <v>20.349</v>
      </c>
      <c r="I1524" s="160"/>
      <c r="L1524" s="156"/>
      <c r="M1524" s="161"/>
      <c r="T1524" s="162"/>
      <c r="AT1524" s="157" t="s">
        <v>177</v>
      </c>
      <c r="AU1524" s="157" t="s">
        <v>87</v>
      </c>
      <c r="AV1524" s="13" t="s">
        <v>87</v>
      </c>
      <c r="AW1524" s="13" t="s">
        <v>38</v>
      </c>
      <c r="AX1524" s="13" t="s">
        <v>39</v>
      </c>
      <c r="AY1524" s="157" t="s">
        <v>165</v>
      </c>
    </row>
    <row r="1525" spans="2:65" s="1" customFormat="1" ht="24.15" customHeight="1">
      <c r="B1525" s="35"/>
      <c r="C1525" s="177" t="s">
        <v>1441</v>
      </c>
      <c r="D1525" s="177" t="s">
        <v>409</v>
      </c>
      <c r="E1525" s="178" t="s">
        <v>1442</v>
      </c>
      <c r="F1525" s="179" t="s">
        <v>1443</v>
      </c>
      <c r="G1525" s="180" t="s">
        <v>183</v>
      </c>
      <c r="H1525" s="181">
        <v>9.86</v>
      </c>
      <c r="I1525" s="182"/>
      <c r="J1525" s="183">
        <f>ROUND(I1525*H1525,2)</f>
        <v>0</v>
      </c>
      <c r="K1525" s="179" t="s">
        <v>172</v>
      </c>
      <c r="L1525" s="184"/>
      <c r="M1525" s="185" t="s">
        <v>31</v>
      </c>
      <c r="N1525" s="186" t="s">
        <v>49</v>
      </c>
      <c r="P1525" s="141">
        <f>O1525*H1525</f>
        <v>0</v>
      </c>
      <c r="Q1525" s="141">
        <v>1.1999999999999999E-3</v>
      </c>
      <c r="R1525" s="141">
        <f>Q1525*H1525</f>
        <v>1.1831999999999999E-2</v>
      </c>
      <c r="S1525" s="141">
        <v>0</v>
      </c>
      <c r="T1525" s="142">
        <f>S1525*H1525</f>
        <v>0</v>
      </c>
      <c r="AR1525" s="143" t="s">
        <v>483</v>
      </c>
      <c r="AT1525" s="143" t="s">
        <v>409</v>
      </c>
      <c r="AU1525" s="143" t="s">
        <v>87</v>
      </c>
      <c r="AY1525" s="19" t="s">
        <v>165</v>
      </c>
      <c r="BE1525" s="144">
        <f>IF(N1525="základní",J1525,0)</f>
        <v>0</v>
      </c>
      <c r="BF1525" s="144">
        <f>IF(N1525="snížená",J1525,0)</f>
        <v>0</v>
      </c>
      <c r="BG1525" s="144">
        <f>IF(N1525="zákl. přenesená",J1525,0)</f>
        <v>0</v>
      </c>
      <c r="BH1525" s="144">
        <f>IF(N1525="sníž. přenesená",J1525,0)</f>
        <v>0</v>
      </c>
      <c r="BI1525" s="144">
        <f>IF(N1525="nulová",J1525,0)</f>
        <v>0</v>
      </c>
      <c r="BJ1525" s="19" t="s">
        <v>39</v>
      </c>
      <c r="BK1525" s="144">
        <f>ROUND(I1525*H1525,2)</f>
        <v>0</v>
      </c>
      <c r="BL1525" s="19" t="s">
        <v>313</v>
      </c>
      <c r="BM1525" s="143" t="s">
        <v>1444</v>
      </c>
    </row>
    <row r="1526" spans="2:65" s="12" customFormat="1" ht="20.399999999999999">
      <c r="B1526" s="149"/>
      <c r="D1526" s="150" t="s">
        <v>177</v>
      </c>
      <c r="E1526" s="151" t="s">
        <v>31</v>
      </c>
      <c r="F1526" s="152" t="s">
        <v>1445</v>
      </c>
      <c r="H1526" s="151" t="s">
        <v>31</v>
      </c>
      <c r="I1526" s="153"/>
      <c r="L1526" s="149"/>
      <c r="M1526" s="154"/>
      <c r="T1526" s="155"/>
      <c r="AT1526" s="151" t="s">
        <v>177</v>
      </c>
      <c r="AU1526" s="151" t="s">
        <v>87</v>
      </c>
      <c r="AV1526" s="12" t="s">
        <v>39</v>
      </c>
      <c r="AW1526" s="12" t="s">
        <v>38</v>
      </c>
      <c r="AX1526" s="12" t="s">
        <v>78</v>
      </c>
      <c r="AY1526" s="151" t="s">
        <v>165</v>
      </c>
    </row>
    <row r="1527" spans="2:65" s="13" customFormat="1" ht="10.199999999999999">
      <c r="B1527" s="156"/>
      <c r="D1527" s="150" t="s">
        <v>177</v>
      </c>
      <c r="E1527" s="157" t="s">
        <v>31</v>
      </c>
      <c r="F1527" s="158" t="s">
        <v>1446</v>
      </c>
      <c r="H1527" s="159">
        <v>9.86</v>
      </c>
      <c r="I1527" s="160"/>
      <c r="L1527" s="156"/>
      <c r="M1527" s="161"/>
      <c r="T1527" s="162"/>
      <c r="AT1527" s="157" t="s">
        <v>177</v>
      </c>
      <c r="AU1527" s="157" t="s">
        <v>87</v>
      </c>
      <c r="AV1527" s="13" t="s">
        <v>87</v>
      </c>
      <c r="AW1527" s="13" t="s">
        <v>38</v>
      </c>
      <c r="AX1527" s="13" t="s">
        <v>78</v>
      </c>
      <c r="AY1527" s="157" t="s">
        <v>165</v>
      </c>
    </row>
    <row r="1528" spans="2:65" s="14" customFormat="1" ht="10.199999999999999">
      <c r="B1528" s="163"/>
      <c r="D1528" s="150" t="s">
        <v>177</v>
      </c>
      <c r="E1528" s="164" t="s">
        <v>31</v>
      </c>
      <c r="F1528" s="165" t="s">
        <v>180</v>
      </c>
      <c r="H1528" s="166">
        <v>9.86</v>
      </c>
      <c r="I1528" s="167"/>
      <c r="L1528" s="163"/>
      <c r="M1528" s="168"/>
      <c r="T1528" s="169"/>
      <c r="AT1528" s="164" t="s">
        <v>177</v>
      </c>
      <c r="AU1528" s="164" t="s">
        <v>87</v>
      </c>
      <c r="AV1528" s="14" t="s">
        <v>173</v>
      </c>
      <c r="AW1528" s="14" t="s">
        <v>38</v>
      </c>
      <c r="AX1528" s="14" t="s">
        <v>39</v>
      </c>
      <c r="AY1528" s="164" t="s">
        <v>165</v>
      </c>
    </row>
    <row r="1529" spans="2:65" s="1" customFormat="1" ht="33" customHeight="1">
      <c r="B1529" s="35"/>
      <c r="C1529" s="132" t="s">
        <v>1447</v>
      </c>
      <c r="D1529" s="132" t="s">
        <v>168</v>
      </c>
      <c r="E1529" s="133" t="s">
        <v>1448</v>
      </c>
      <c r="F1529" s="134" t="s">
        <v>1449</v>
      </c>
      <c r="G1529" s="135" t="s">
        <v>183</v>
      </c>
      <c r="H1529" s="136">
        <v>18.375</v>
      </c>
      <c r="I1529" s="137"/>
      <c r="J1529" s="138">
        <f>ROUND(I1529*H1529,2)</f>
        <v>0</v>
      </c>
      <c r="K1529" s="134" t="s">
        <v>172</v>
      </c>
      <c r="L1529" s="35"/>
      <c r="M1529" s="139" t="s">
        <v>31</v>
      </c>
      <c r="N1529" s="140" t="s">
        <v>49</v>
      </c>
      <c r="P1529" s="141">
        <f>O1529*H1529</f>
        <v>0</v>
      </c>
      <c r="Q1529" s="141">
        <v>1.16E-3</v>
      </c>
      <c r="R1529" s="141">
        <f>Q1529*H1529</f>
        <v>2.1315000000000001E-2</v>
      </c>
      <c r="S1529" s="141">
        <v>0</v>
      </c>
      <c r="T1529" s="142">
        <f>S1529*H1529</f>
        <v>0</v>
      </c>
      <c r="AR1529" s="143" t="s">
        <v>313</v>
      </c>
      <c r="AT1529" s="143" t="s">
        <v>168</v>
      </c>
      <c r="AU1529" s="143" t="s">
        <v>87</v>
      </c>
      <c r="AY1529" s="19" t="s">
        <v>165</v>
      </c>
      <c r="BE1529" s="144">
        <f>IF(N1529="základní",J1529,0)</f>
        <v>0</v>
      </c>
      <c r="BF1529" s="144">
        <f>IF(N1529="snížená",J1529,0)</f>
        <v>0</v>
      </c>
      <c r="BG1529" s="144">
        <f>IF(N1529="zákl. přenesená",J1529,0)</f>
        <v>0</v>
      </c>
      <c r="BH1529" s="144">
        <f>IF(N1529="sníž. přenesená",J1529,0)</f>
        <v>0</v>
      </c>
      <c r="BI1529" s="144">
        <f>IF(N1529="nulová",J1529,0)</f>
        <v>0</v>
      </c>
      <c r="BJ1529" s="19" t="s">
        <v>39</v>
      </c>
      <c r="BK1529" s="144">
        <f>ROUND(I1529*H1529,2)</f>
        <v>0</v>
      </c>
      <c r="BL1529" s="19" t="s">
        <v>313</v>
      </c>
      <c r="BM1529" s="143" t="s">
        <v>1450</v>
      </c>
    </row>
    <row r="1530" spans="2:65" s="1" customFormat="1" ht="10.199999999999999" hidden="1">
      <c r="B1530" s="35"/>
      <c r="D1530" s="145" t="s">
        <v>175</v>
      </c>
      <c r="F1530" s="146" t="s">
        <v>1451</v>
      </c>
      <c r="I1530" s="147"/>
      <c r="L1530" s="35"/>
      <c r="M1530" s="148"/>
      <c r="T1530" s="56"/>
      <c r="AT1530" s="19" t="s">
        <v>175</v>
      </c>
      <c r="AU1530" s="19" t="s">
        <v>87</v>
      </c>
    </row>
    <row r="1531" spans="2:65" s="12" customFormat="1" ht="10.199999999999999">
      <c r="B1531" s="149"/>
      <c r="D1531" s="150" t="s">
        <v>177</v>
      </c>
      <c r="E1531" s="151" t="s">
        <v>31</v>
      </c>
      <c r="F1531" s="152" t="s">
        <v>1452</v>
      </c>
      <c r="H1531" s="151" t="s">
        <v>31</v>
      </c>
      <c r="I1531" s="153"/>
      <c r="L1531" s="149"/>
      <c r="M1531" s="154"/>
      <c r="T1531" s="155"/>
      <c r="AT1531" s="151" t="s">
        <v>177</v>
      </c>
      <c r="AU1531" s="151" t="s">
        <v>87</v>
      </c>
      <c r="AV1531" s="12" t="s">
        <v>39</v>
      </c>
      <c r="AW1531" s="12" t="s">
        <v>38</v>
      </c>
      <c r="AX1531" s="12" t="s">
        <v>78</v>
      </c>
      <c r="AY1531" s="151" t="s">
        <v>165</v>
      </c>
    </row>
    <row r="1532" spans="2:65" s="12" customFormat="1" ht="10.199999999999999">
      <c r="B1532" s="149"/>
      <c r="D1532" s="150" t="s">
        <v>177</v>
      </c>
      <c r="E1532" s="151" t="s">
        <v>31</v>
      </c>
      <c r="F1532" s="152" t="s">
        <v>692</v>
      </c>
      <c r="H1532" s="151" t="s">
        <v>31</v>
      </c>
      <c r="I1532" s="153"/>
      <c r="L1532" s="149"/>
      <c r="M1532" s="154"/>
      <c r="T1532" s="155"/>
      <c r="AT1532" s="151" t="s">
        <v>177</v>
      </c>
      <c r="AU1532" s="151" t="s">
        <v>87</v>
      </c>
      <c r="AV1532" s="12" t="s">
        <v>39</v>
      </c>
      <c r="AW1532" s="12" t="s">
        <v>38</v>
      </c>
      <c r="AX1532" s="12" t="s">
        <v>78</v>
      </c>
      <c r="AY1532" s="151" t="s">
        <v>165</v>
      </c>
    </row>
    <row r="1533" spans="2:65" s="13" customFormat="1" ht="10.199999999999999">
      <c r="B1533" s="156"/>
      <c r="D1533" s="150" t="s">
        <v>177</v>
      </c>
      <c r="E1533" s="157" t="s">
        <v>31</v>
      </c>
      <c r="F1533" s="158" t="s">
        <v>1453</v>
      </c>
      <c r="H1533" s="159">
        <v>8.75</v>
      </c>
      <c r="I1533" s="160"/>
      <c r="L1533" s="156"/>
      <c r="M1533" s="161"/>
      <c r="T1533" s="162"/>
      <c r="AT1533" s="157" t="s">
        <v>177</v>
      </c>
      <c r="AU1533" s="157" t="s">
        <v>87</v>
      </c>
      <c r="AV1533" s="13" t="s">
        <v>87</v>
      </c>
      <c r="AW1533" s="13" t="s">
        <v>38</v>
      </c>
      <c r="AX1533" s="13" t="s">
        <v>78</v>
      </c>
      <c r="AY1533" s="157" t="s">
        <v>165</v>
      </c>
    </row>
    <row r="1534" spans="2:65" s="12" customFormat="1" ht="10.199999999999999">
      <c r="B1534" s="149"/>
      <c r="D1534" s="150" t="s">
        <v>177</v>
      </c>
      <c r="E1534" s="151" t="s">
        <v>31</v>
      </c>
      <c r="F1534" s="152" t="s">
        <v>694</v>
      </c>
      <c r="H1534" s="151" t="s">
        <v>31</v>
      </c>
      <c r="I1534" s="153"/>
      <c r="L1534" s="149"/>
      <c r="M1534" s="154"/>
      <c r="T1534" s="155"/>
      <c r="AT1534" s="151" t="s">
        <v>177</v>
      </c>
      <c r="AU1534" s="151" t="s">
        <v>87</v>
      </c>
      <c r="AV1534" s="12" t="s">
        <v>39</v>
      </c>
      <c r="AW1534" s="12" t="s">
        <v>38</v>
      </c>
      <c r="AX1534" s="12" t="s">
        <v>78</v>
      </c>
      <c r="AY1534" s="151" t="s">
        <v>165</v>
      </c>
    </row>
    <row r="1535" spans="2:65" s="13" customFormat="1" ht="10.199999999999999">
      <c r="B1535" s="156"/>
      <c r="D1535" s="150" t="s">
        <v>177</v>
      </c>
      <c r="E1535" s="157" t="s">
        <v>31</v>
      </c>
      <c r="F1535" s="158" t="s">
        <v>1454</v>
      </c>
      <c r="H1535" s="159">
        <v>9.625</v>
      </c>
      <c r="I1535" s="160"/>
      <c r="L1535" s="156"/>
      <c r="M1535" s="161"/>
      <c r="T1535" s="162"/>
      <c r="AT1535" s="157" t="s">
        <v>177</v>
      </c>
      <c r="AU1535" s="157" t="s">
        <v>87</v>
      </c>
      <c r="AV1535" s="13" t="s">
        <v>87</v>
      </c>
      <c r="AW1535" s="13" t="s">
        <v>38</v>
      </c>
      <c r="AX1535" s="13" t="s">
        <v>78</v>
      </c>
      <c r="AY1535" s="157" t="s">
        <v>165</v>
      </c>
    </row>
    <row r="1536" spans="2:65" s="14" customFormat="1" ht="10.199999999999999">
      <c r="B1536" s="163"/>
      <c r="D1536" s="150" t="s">
        <v>177</v>
      </c>
      <c r="E1536" s="164" t="s">
        <v>31</v>
      </c>
      <c r="F1536" s="165" t="s">
        <v>180</v>
      </c>
      <c r="H1536" s="166">
        <v>18.375</v>
      </c>
      <c r="I1536" s="167"/>
      <c r="L1536" s="163"/>
      <c r="M1536" s="168"/>
      <c r="T1536" s="169"/>
      <c r="AT1536" s="164" t="s">
        <v>177</v>
      </c>
      <c r="AU1536" s="164" t="s">
        <v>87</v>
      </c>
      <c r="AV1536" s="14" t="s">
        <v>173</v>
      </c>
      <c r="AW1536" s="14" t="s">
        <v>38</v>
      </c>
      <c r="AX1536" s="14" t="s">
        <v>39</v>
      </c>
      <c r="AY1536" s="164" t="s">
        <v>165</v>
      </c>
    </row>
    <row r="1537" spans="2:65" s="1" customFormat="1" ht="16.5" customHeight="1">
      <c r="B1537" s="35"/>
      <c r="C1537" s="177" t="s">
        <v>1455</v>
      </c>
      <c r="D1537" s="177" t="s">
        <v>409</v>
      </c>
      <c r="E1537" s="178" t="s">
        <v>1456</v>
      </c>
      <c r="F1537" s="179" t="s">
        <v>1457</v>
      </c>
      <c r="G1537" s="180" t="s">
        <v>1060</v>
      </c>
      <c r="H1537" s="181">
        <v>0.77200000000000002</v>
      </c>
      <c r="I1537" s="182"/>
      <c r="J1537" s="183">
        <f>ROUND(I1537*H1537,2)</f>
        <v>0</v>
      </c>
      <c r="K1537" s="179" t="s">
        <v>172</v>
      </c>
      <c r="L1537" s="184"/>
      <c r="M1537" s="185" t="s">
        <v>31</v>
      </c>
      <c r="N1537" s="186" t="s">
        <v>49</v>
      </c>
      <c r="P1537" s="141">
        <f>O1537*H1537</f>
        <v>0</v>
      </c>
      <c r="Q1537" s="141">
        <v>0.02</v>
      </c>
      <c r="R1537" s="141">
        <f>Q1537*H1537</f>
        <v>1.5440000000000001E-2</v>
      </c>
      <c r="S1537" s="141">
        <v>0</v>
      </c>
      <c r="T1537" s="142">
        <f>S1537*H1537</f>
        <v>0</v>
      </c>
      <c r="AR1537" s="143" t="s">
        <v>483</v>
      </c>
      <c r="AT1537" s="143" t="s">
        <v>409</v>
      </c>
      <c r="AU1537" s="143" t="s">
        <v>87</v>
      </c>
      <c r="AY1537" s="19" t="s">
        <v>165</v>
      </c>
      <c r="BE1537" s="144">
        <f>IF(N1537="základní",J1537,0)</f>
        <v>0</v>
      </c>
      <c r="BF1537" s="144">
        <f>IF(N1537="snížená",J1537,0)</f>
        <v>0</v>
      </c>
      <c r="BG1537" s="144">
        <f>IF(N1537="zákl. přenesená",J1537,0)</f>
        <v>0</v>
      </c>
      <c r="BH1537" s="144">
        <f>IF(N1537="sníž. přenesená",J1537,0)</f>
        <v>0</v>
      </c>
      <c r="BI1537" s="144">
        <f>IF(N1537="nulová",J1537,0)</f>
        <v>0</v>
      </c>
      <c r="BJ1537" s="19" t="s">
        <v>39</v>
      </c>
      <c r="BK1537" s="144">
        <f>ROUND(I1537*H1537,2)</f>
        <v>0</v>
      </c>
      <c r="BL1537" s="19" t="s">
        <v>313</v>
      </c>
      <c r="BM1537" s="143" t="s">
        <v>1458</v>
      </c>
    </row>
    <row r="1538" spans="2:65" s="13" customFormat="1" ht="10.199999999999999">
      <c r="B1538" s="156"/>
      <c r="D1538" s="150" t="s">
        <v>177</v>
      </c>
      <c r="E1538" s="157" t="s">
        <v>31</v>
      </c>
      <c r="F1538" s="158" t="s">
        <v>1459</v>
      </c>
      <c r="H1538" s="159">
        <v>0.77200000000000002</v>
      </c>
      <c r="I1538" s="160"/>
      <c r="L1538" s="156"/>
      <c r="M1538" s="161"/>
      <c r="T1538" s="162"/>
      <c r="AT1538" s="157" t="s">
        <v>177</v>
      </c>
      <c r="AU1538" s="157" t="s">
        <v>87</v>
      </c>
      <c r="AV1538" s="13" t="s">
        <v>87</v>
      </c>
      <c r="AW1538" s="13" t="s">
        <v>38</v>
      </c>
      <c r="AX1538" s="13" t="s">
        <v>39</v>
      </c>
      <c r="AY1538" s="157" t="s">
        <v>165</v>
      </c>
    </row>
    <row r="1539" spans="2:65" s="1" customFormat="1" ht="37.799999999999997" customHeight="1">
      <c r="B1539" s="35"/>
      <c r="C1539" s="132" t="s">
        <v>1460</v>
      </c>
      <c r="D1539" s="132" t="s">
        <v>168</v>
      </c>
      <c r="E1539" s="133" t="s">
        <v>1461</v>
      </c>
      <c r="F1539" s="134" t="s">
        <v>1462</v>
      </c>
      <c r="G1539" s="135" t="s">
        <v>171</v>
      </c>
      <c r="H1539" s="136">
        <v>1</v>
      </c>
      <c r="I1539" s="137"/>
      <c r="J1539" s="138">
        <f>ROUND(I1539*H1539,2)</f>
        <v>0</v>
      </c>
      <c r="K1539" s="134" t="s">
        <v>31</v>
      </c>
      <c r="L1539" s="35"/>
      <c r="M1539" s="139" t="s">
        <v>31</v>
      </c>
      <c r="N1539" s="140" t="s">
        <v>49</v>
      </c>
      <c r="P1539" s="141">
        <f>O1539*H1539</f>
        <v>0</v>
      </c>
      <c r="Q1539" s="141">
        <v>0</v>
      </c>
      <c r="R1539" s="141">
        <f>Q1539*H1539</f>
        <v>0</v>
      </c>
      <c r="S1539" s="141">
        <v>0</v>
      </c>
      <c r="T1539" s="142">
        <f>S1539*H1539</f>
        <v>0</v>
      </c>
      <c r="AR1539" s="143" t="s">
        <v>313</v>
      </c>
      <c r="AT1539" s="143" t="s">
        <v>168</v>
      </c>
      <c r="AU1539" s="143" t="s">
        <v>87</v>
      </c>
      <c r="AY1539" s="19" t="s">
        <v>165</v>
      </c>
      <c r="BE1539" s="144">
        <f>IF(N1539="základní",J1539,0)</f>
        <v>0</v>
      </c>
      <c r="BF1539" s="144">
        <f>IF(N1539="snížená",J1539,0)</f>
        <v>0</v>
      </c>
      <c r="BG1539" s="144">
        <f>IF(N1539="zákl. přenesená",J1539,0)</f>
        <v>0</v>
      </c>
      <c r="BH1539" s="144">
        <f>IF(N1539="sníž. přenesená",J1539,0)</f>
        <v>0</v>
      </c>
      <c r="BI1539" s="144">
        <f>IF(N1539="nulová",J1539,0)</f>
        <v>0</v>
      </c>
      <c r="BJ1539" s="19" t="s">
        <v>39</v>
      </c>
      <c r="BK1539" s="144">
        <f>ROUND(I1539*H1539,2)</f>
        <v>0</v>
      </c>
      <c r="BL1539" s="19" t="s">
        <v>313</v>
      </c>
      <c r="BM1539" s="143" t="s">
        <v>1463</v>
      </c>
    </row>
    <row r="1540" spans="2:65" s="11" customFormat="1" ht="22.8" customHeight="1">
      <c r="B1540" s="120"/>
      <c r="D1540" s="121" t="s">
        <v>77</v>
      </c>
      <c r="E1540" s="130" t="s">
        <v>1464</v>
      </c>
      <c r="F1540" s="130" t="s">
        <v>1465</v>
      </c>
      <c r="I1540" s="123"/>
      <c r="J1540" s="131">
        <f>BK1540</f>
        <v>0</v>
      </c>
      <c r="L1540" s="120"/>
      <c r="M1540" s="125"/>
      <c r="P1540" s="126">
        <f>SUM(P1541:P1569)</f>
        <v>0</v>
      </c>
      <c r="R1540" s="126">
        <f>SUM(R1541:R1569)</f>
        <v>6.7299999999999999E-3</v>
      </c>
      <c r="T1540" s="127">
        <f>SUM(T1541:T1569)</f>
        <v>5.1580000000000001E-2</v>
      </c>
      <c r="AR1540" s="121" t="s">
        <v>87</v>
      </c>
      <c r="AT1540" s="128" t="s">
        <v>77</v>
      </c>
      <c r="AU1540" s="128" t="s">
        <v>39</v>
      </c>
      <c r="AY1540" s="121" t="s">
        <v>165</v>
      </c>
      <c r="BK1540" s="129">
        <f>SUM(BK1541:BK1569)</f>
        <v>0</v>
      </c>
    </row>
    <row r="1541" spans="2:65" s="1" customFormat="1" ht="24.15" customHeight="1">
      <c r="B1541" s="35"/>
      <c r="C1541" s="132" t="s">
        <v>1466</v>
      </c>
      <c r="D1541" s="132" t="s">
        <v>168</v>
      </c>
      <c r="E1541" s="133" t="s">
        <v>1467</v>
      </c>
      <c r="F1541" s="134" t="s">
        <v>1468</v>
      </c>
      <c r="G1541" s="135" t="s">
        <v>171</v>
      </c>
      <c r="H1541" s="136">
        <v>1</v>
      </c>
      <c r="I1541" s="137"/>
      <c r="J1541" s="138">
        <f>ROUND(I1541*H1541,2)</f>
        <v>0</v>
      </c>
      <c r="K1541" s="134" t="s">
        <v>172</v>
      </c>
      <c r="L1541" s="35"/>
      <c r="M1541" s="139" t="s">
        <v>31</v>
      </c>
      <c r="N1541" s="140" t="s">
        <v>49</v>
      </c>
      <c r="P1541" s="141">
        <f>O1541*H1541</f>
        <v>0</v>
      </c>
      <c r="Q1541" s="141">
        <v>1.2199999999999999E-3</v>
      </c>
      <c r="R1541" s="141">
        <f>Q1541*H1541</f>
        <v>1.2199999999999999E-3</v>
      </c>
      <c r="S1541" s="141">
        <v>8.1999999999999998E-4</v>
      </c>
      <c r="T1541" s="142">
        <f>S1541*H1541</f>
        <v>8.1999999999999998E-4</v>
      </c>
      <c r="AR1541" s="143" t="s">
        <v>313</v>
      </c>
      <c r="AT1541" s="143" t="s">
        <v>168</v>
      </c>
      <c r="AU1541" s="143" t="s">
        <v>87</v>
      </c>
      <c r="AY1541" s="19" t="s">
        <v>165</v>
      </c>
      <c r="BE1541" s="144">
        <f>IF(N1541="základní",J1541,0)</f>
        <v>0</v>
      </c>
      <c r="BF1541" s="144">
        <f>IF(N1541="snížená",J1541,0)</f>
        <v>0</v>
      </c>
      <c r="BG1541" s="144">
        <f>IF(N1541="zákl. přenesená",J1541,0)</f>
        <v>0</v>
      </c>
      <c r="BH1541" s="144">
        <f>IF(N1541="sníž. přenesená",J1541,0)</f>
        <v>0</v>
      </c>
      <c r="BI1541" s="144">
        <f>IF(N1541="nulová",J1541,0)</f>
        <v>0</v>
      </c>
      <c r="BJ1541" s="19" t="s">
        <v>39</v>
      </c>
      <c r="BK1541" s="144">
        <f>ROUND(I1541*H1541,2)</f>
        <v>0</v>
      </c>
      <c r="BL1541" s="19" t="s">
        <v>313</v>
      </c>
      <c r="BM1541" s="143" t="s">
        <v>1469</v>
      </c>
    </row>
    <row r="1542" spans="2:65" s="1" customFormat="1" ht="10.199999999999999" hidden="1">
      <c r="B1542" s="35"/>
      <c r="D1542" s="145" t="s">
        <v>175</v>
      </c>
      <c r="F1542" s="146" t="s">
        <v>1470</v>
      </c>
      <c r="I1542" s="147"/>
      <c r="L1542" s="35"/>
      <c r="M1542" s="148"/>
      <c r="T1542" s="56"/>
      <c r="AT1542" s="19" t="s">
        <v>175</v>
      </c>
      <c r="AU1542" s="19" t="s">
        <v>87</v>
      </c>
    </row>
    <row r="1543" spans="2:65" s="12" customFormat="1" ht="20.399999999999999">
      <c r="B1543" s="149"/>
      <c r="D1543" s="150" t="s">
        <v>177</v>
      </c>
      <c r="E1543" s="151" t="s">
        <v>31</v>
      </c>
      <c r="F1543" s="152" t="s">
        <v>1471</v>
      </c>
      <c r="H1543" s="151" t="s">
        <v>31</v>
      </c>
      <c r="I1543" s="153"/>
      <c r="L1543" s="149"/>
      <c r="M1543" s="154"/>
      <c r="T1543" s="155"/>
      <c r="AT1543" s="151" t="s">
        <v>177</v>
      </c>
      <c r="AU1543" s="151" t="s">
        <v>87</v>
      </c>
      <c r="AV1543" s="12" t="s">
        <v>39</v>
      </c>
      <c r="AW1543" s="12" t="s">
        <v>38</v>
      </c>
      <c r="AX1543" s="12" t="s">
        <v>78</v>
      </c>
      <c r="AY1543" s="151" t="s">
        <v>165</v>
      </c>
    </row>
    <row r="1544" spans="2:65" s="13" customFormat="1" ht="10.199999999999999">
      <c r="B1544" s="156"/>
      <c r="D1544" s="150" t="s">
        <v>177</v>
      </c>
      <c r="E1544" s="157" t="s">
        <v>31</v>
      </c>
      <c r="F1544" s="158" t="s">
        <v>39</v>
      </c>
      <c r="H1544" s="159">
        <v>1</v>
      </c>
      <c r="I1544" s="160"/>
      <c r="L1544" s="156"/>
      <c r="M1544" s="161"/>
      <c r="T1544" s="162"/>
      <c r="AT1544" s="157" t="s">
        <v>177</v>
      </c>
      <c r="AU1544" s="157" t="s">
        <v>87</v>
      </c>
      <c r="AV1544" s="13" t="s">
        <v>87</v>
      </c>
      <c r="AW1544" s="13" t="s">
        <v>38</v>
      </c>
      <c r="AX1544" s="13" t="s">
        <v>78</v>
      </c>
      <c r="AY1544" s="157" t="s">
        <v>165</v>
      </c>
    </row>
    <row r="1545" spans="2:65" s="14" customFormat="1" ht="10.199999999999999">
      <c r="B1545" s="163"/>
      <c r="D1545" s="150" t="s">
        <v>177</v>
      </c>
      <c r="E1545" s="164" t="s">
        <v>31</v>
      </c>
      <c r="F1545" s="165" t="s">
        <v>180</v>
      </c>
      <c r="H1545" s="166">
        <v>1</v>
      </c>
      <c r="I1545" s="167"/>
      <c r="L1545" s="163"/>
      <c r="M1545" s="168"/>
      <c r="T1545" s="169"/>
      <c r="AT1545" s="164" t="s">
        <v>177</v>
      </c>
      <c r="AU1545" s="164" t="s">
        <v>87</v>
      </c>
      <c r="AV1545" s="14" t="s">
        <v>173</v>
      </c>
      <c r="AW1545" s="14" t="s">
        <v>38</v>
      </c>
      <c r="AX1545" s="14" t="s">
        <v>39</v>
      </c>
      <c r="AY1545" s="164" t="s">
        <v>165</v>
      </c>
    </row>
    <row r="1546" spans="2:65" s="1" customFormat="1" ht="24.15" customHeight="1">
      <c r="B1546" s="35"/>
      <c r="C1546" s="132" t="s">
        <v>1472</v>
      </c>
      <c r="D1546" s="132" t="s">
        <v>168</v>
      </c>
      <c r="E1546" s="133" t="s">
        <v>1473</v>
      </c>
      <c r="F1546" s="134" t="s">
        <v>1474</v>
      </c>
      <c r="G1546" s="135" t="s">
        <v>103</v>
      </c>
      <c r="H1546" s="136">
        <v>1</v>
      </c>
      <c r="I1546" s="137"/>
      <c r="J1546" s="138">
        <f>ROUND(I1546*H1546,2)</f>
        <v>0</v>
      </c>
      <c r="K1546" s="134" t="s">
        <v>172</v>
      </c>
      <c r="L1546" s="35"/>
      <c r="M1546" s="139" t="s">
        <v>31</v>
      </c>
      <c r="N1546" s="140" t="s">
        <v>49</v>
      </c>
      <c r="P1546" s="141">
        <f>O1546*H1546</f>
        <v>0</v>
      </c>
      <c r="Q1546" s="141">
        <v>0</v>
      </c>
      <c r="R1546" s="141">
        <f>Q1546*H1546</f>
        <v>0</v>
      </c>
      <c r="S1546" s="141">
        <v>3.065E-2</v>
      </c>
      <c r="T1546" s="142">
        <f>S1546*H1546</f>
        <v>3.065E-2</v>
      </c>
      <c r="AR1546" s="143" t="s">
        <v>313</v>
      </c>
      <c r="AT1546" s="143" t="s">
        <v>168</v>
      </c>
      <c r="AU1546" s="143" t="s">
        <v>87</v>
      </c>
      <c r="AY1546" s="19" t="s">
        <v>165</v>
      </c>
      <c r="BE1546" s="144">
        <f>IF(N1546="základní",J1546,0)</f>
        <v>0</v>
      </c>
      <c r="BF1546" s="144">
        <f>IF(N1546="snížená",J1546,0)</f>
        <v>0</v>
      </c>
      <c r="BG1546" s="144">
        <f>IF(N1546="zákl. přenesená",J1546,0)</f>
        <v>0</v>
      </c>
      <c r="BH1546" s="144">
        <f>IF(N1546="sníž. přenesená",J1546,0)</f>
        <v>0</v>
      </c>
      <c r="BI1546" s="144">
        <f>IF(N1546="nulová",J1546,0)</f>
        <v>0</v>
      </c>
      <c r="BJ1546" s="19" t="s">
        <v>39</v>
      </c>
      <c r="BK1546" s="144">
        <f>ROUND(I1546*H1546,2)</f>
        <v>0</v>
      </c>
      <c r="BL1546" s="19" t="s">
        <v>313</v>
      </c>
      <c r="BM1546" s="143" t="s">
        <v>1475</v>
      </c>
    </row>
    <row r="1547" spans="2:65" s="1" customFormat="1" ht="10.199999999999999" hidden="1">
      <c r="B1547" s="35"/>
      <c r="D1547" s="145" t="s">
        <v>175</v>
      </c>
      <c r="F1547" s="146" t="s">
        <v>1476</v>
      </c>
      <c r="I1547" s="147"/>
      <c r="L1547" s="35"/>
      <c r="M1547" s="148"/>
      <c r="T1547" s="56"/>
      <c r="AT1547" s="19" t="s">
        <v>175</v>
      </c>
      <c r="AU1547" s="19" t="s">
        <v>87</v>
      </c>
    </row>
    <row r="1548" spans="2:65" s="12" customFormat="1" ht="30.6">
      <c r="B1548" s="149"/>
      <c r="D1548" s="150" t="s">
        <v>177</v>
      </c>
      <c r="E1548" s="151" t="s">
        <v>31</v>
      </c>
      <c r="F1548" s="152" t="s">
        <v>1477</v>
      </c>
      <c r="H1548" s="151" t="s">
        <v>31</v>
      </c>
      <c r="I1548" s="153"/>
      <c r="L1548" s="149"/>
      <c r="M1548" s="154"/>
      <c r="T1548" s="155"/>
      <c r="AT1548" s="151" t="s">
        <v>177</v>
      </c>
      <c r="AU1548" s="151" t="s">
        <v>87</v>
      </c>
      <c r="AV1548" s="12" t="s">
        <v>39</v>
      </c>
      <c r="AW1548" s="12" t="s">
        <v>38</v>
      </c>
      <c r="AX1548" s="12" t="s">
        <v>78</v>
      </c>
      <c r="AY1548" s="151" t="s">
        <v>165</v>
      </c>
    </row>
    <row r="1549" spans="2:65" s="13" customFormat="1" ht="10.199999999999999">
      <c r="B1549" s="156"/>
      <c r="D1549" s="150" t="s">
        <v>177</v>
      </c>
      <c r="E1549" s="157" t="s">
        <v>31</v>
      </c>
      <c r="F1549" s="158" t="s">
        <v>1478</v>
      </c>
      <c r="H1549" s="159">
        <v>1</v>
      </c>
      <c r="I1549" s="160"/>
      <c r="L1549" s="156"/>
      <c r="M1549" s="161"/>
      <c r="T1549" s="162"/>
      <c r="AT1549" s="157" t="s">
        <v>177</v>
      </c>
      <c r="AU1549" s="157" t="s">
        <v>87</v>
      </c>
      <c r="AV1549" s="13" t="s">
        <v>87</v>
      </c>
      <c r="AW1549" s="13" t="s">
        <v>38</v>
      </c>
      <c r="AX1549" s="13" t="s">
        <v>78</v>
      </c>
      <c r="AY1549" s="157" t="s">
        <v>165</v>
      </c>
    </row>
    <row r="1550" spans="2:65" s="14" customFormat="1" ht="10.199999999999999">
      <c r="B1550" s="163"/>
      <c r="D1550" s="150" t="s">
        <v>177</v>
      </c>
      <c r="E1550" s="164" t="s">
        <v>31</v>
      </c>
      <c r="F1550" s="165" t="s">
        <v>180</v>
      </c>
      <c r="H1550" s="166">
        <v>1</v>
      </c>
      <c r="I1550" s="167"/>
      <c r="L1550" s="163"/>
      <c r="M1550" s="168"/>
      <c r="T1550" s="169"/>
      <c r="AT1550" s="164" t="s">
        <v>177</v>
      </c>
      <c r="AU1550" s="164" t="s">
        <v>87</v>
      </c>
      <c r="AV1550" s="14" t="s">
        <v>173</v>
      </c>
      <c r="AW1550" s="14" t="s">
        <v>38</v>
      </c>
      <c r="AX1550" s="14" t="s">
        <v>39</v>
      </c>
      <c r="AY1550" s="164" t="s">
        <v>165</v>
      </c>
    </row>
    <row r="1551" spans="2:65" s="1" customFormat="1" ht="24.15" customHeight="1">
      <c r="B1551" s="35"/>
      <c r="C1551" s="132" t="s">
        <v>1479</v>
      </c>
      <c r="D1551" s="132" t="s">
        <v>168</v>
      </c>
      <c r="E1551" s="133" t="s">
        <v>1480</v>
      </c>
      <c r="F1551" s="134" t="s">
        <v>1481</v>
      </c>
      <c r="G1551" s="135" t="s">
        <v>171</v>
      </c>
      <c r="H1551" s="136">
        <v>1</v>
      </c>
      <c r="I1551" s="137"/>
      <c r="J1551" s="138">
        <f>ROUND(I1551*H1551,2)</f>
        <v>0</v>
      </c>
      <c r="K1551" s="134" t="s">
        <v>172</v>
      </c>
      <c r="L1551" s="35"/>
      <c r="M1551" s="139" t="s">
        <v>31</v>
      </c>
      <c r="N1551" s="140" t="s">
        <v>49</v>
      </c>
      <c r="P1551" s="141">
        <f>O1551*H1551</f>
        <v>0</v>
      </c>
      <c r="Q1551" s="141">
        <v>1.2899999999999999E-3</v>
      </c>
      <c r="R1551" s="141">
        <f>Q1551*H1551</f>
        <v>1.2899999999999999E-3</v>
      </c>
      <c r="S1551" s="141">
        <v>0</v>
      </c>
      <c r="T1551" s="142">
        <f>S1551*H1551</f>
        <v>0</v>
      </c>
      <c r="AR1551" s="143" t="s">
        <v>313</v>
      </c>
      <c r="AT1551" s="143" t="s">
        <v>168</v>
      </c>
      <c r="AU1551" s="143" t="s">
        <v>87</v>
      </c>
      <c r="AY1551" s="19" t="s">
        <v>165</v>
      </c>
      <c r="BE1551" s="144">
        <f>IF(N1551="základní",J1551,0)</f>
        <v>0</v>
      </c>
      <c r="BF1551" s="144">
        <f>IF(N1551="snížená",J1551,0)</f>
        <v>0</v>
      </c>
      <c r="BG1551" s="144">
        <f>IF(N1551="zákl. přenesená",J1551,0)</f>
        <v>0</v>
      </c>
      <c r="BH1551" s="144">
        <f>IF(N1551="sníž. přenesená",J1551,0)</f>
        <v>0</v>
      </c>
      <c r="BI1551" s="144">
        <f>IF(N1551="nulová",J1551,0)</f>
        <v>0</v>
      </c>
      <c r="BJ1551" s="19" t="s">
        <v>39</v>
      </c>
      <c r="BK1551" s="144">
        <f>ROUND(I1551*H1551,2)</f>
        <v>0</v>
      </c>
      <c r="BL1551" s="19" t="s">
        <v>313</v>
      </c>
      <c r="BM1551" s="143" t="s">
        <v>1482</v>
      </c>
    </row>
    <row r="1552" spans="2:65" s="1" customFormat="1" ht="10.199999999999999" hidden="1">
      <c r="B1552" s="35"/>
      <c r="D1552" s="145" t="s">
        <v>175</v>
      </c>
      <c r="F1552" s="146" t="s">
        <v>1483</v>
      </c>
      <c r="I1552" s="147"/>
      <c r="L1552" s="35"/>
      <c r="M1552" s="148"/>
      <c r="T1552" s="56"/>
      <c r="AT1552" s="19" t="s">
        <v>175</v>
      </c>
      <c r="AU1552" s="19" t="s">
        <v>87</v>
      </c>
    </row>
    <row r="1553" spans="2:65" s="1" customFormat="1" ht="24.15" customHeight="1">
      <c r="B1553" s="35"/>
      <c r="C1553" s="132" t="s">
        <v>1484</v>
      </c>
      <c r="D1553" s="132" t="s">
        <v>168</v>
      </c>
      <c r="E1553" s="133" t="s">
        <v>1485</v>
      </c>
      <c r="F1553" s="134" t="s">
        <v>1486</v>
      </c>
      <c r="G1553" s="135" t="s">
        <v>103</v>
      </c>
      <c r="H1553" s="136">
        <v>1</v>
      </c>
      <c r="I1553" s="137"/>
      <c r="J1553" s="138">
        <f>ROUND(I1553*H1553,2)</f>
        <v>0</v>
      </c>
      <c r="K1553" s="134" t="s">
        <v>172</v>
      </c>
      <c r="L1553" s="35"/>
      <c r="M1553" s="139" t="s">
        <v>31</v>
      </c>
      <c r="N1553" s="140" t="s">
        <v>49</v>
      </c>
      <c r="P1553" s="141">
        <f>O1553*H1553</f>
        <v>0</v>
      </c>
      <c r="Q1553" s="141">
        <v>2.0899999999999998E-3</v>
      </c>
      <c r="R1553" s="141">
        <f>Q1553*H1553</f>
        <v>2.0899999999999998E-3</v>
      </c>
      <c r="S1553" s="141">
        <v>0</v>
      </c>
      <c r="T1553" s="142">
        <f>S1553*H1553</f>
        <v>0</v>
      </c>
      <c r="AR1553" s="143" t="s">
        <v>313</v>
      </c>
      <c r="AT1553" s="143" t="s">
        <v>168</v>
      </c>
      <c r="AU1553" s="143" t="s">
        <v>87</v>
      </c>
      <c r="AY1553" s="19" t="s">
        <v>165</v>
      </c>
      <c r="BE1553" s="144">
        <f>IF(N1553="základní",J1553,0)</f>
        <v>0</v>
      </c>
      <c r="BF1553" s="144">
        <f>IF(N1553="snížená",J1553,0)</f>
        <v>0</v>
      </c>
      <c r="BG1553" s="144">
        <f>IF(N1553="zákl. přenesená",J1553,0)</f>
        <v>0</v>
      </c>
      <c r="BH1553" s="144">
        <f>IF(N1553="sníž. přenesená",J1553,0)</f>
        <v>0</v>
      </c>
      <c r="BI1553" s="144">
        <f>IF(N1553="nulová",J1553,0)</f>
        <v>0</v>
      </c>
      <c r="BJ1553" s="19" t="s">
        <v>39</v>
      </c>
      <c r="BK1553" s="144">
        <f>ROUND(I1553*H1553,2)</f>
        <v>0</v>
      </c>
      <c r="BL1553" s="19" t="s">
        <v>313</v>
      </c>
      <c r="BM1553" s="143" t="s">
        <v>1487</v>
      </c>
    </row>
    <row r="1554" spans="2:65" s="1" customFormat="1" ht="10.199999999999999" hidden="1">
      <c r="B1554" s="35"/>
      <c r="D1554" s="145" t="s">
        <v>175</v>
      </c>
      <c r="F1554" s="146" t="s">
        <v>1488</v>
      </c>
      <c r="I1554" s="147"/>
      <c r="L1554" s="35"/>
      <c r="M1554" s="148"/>
      <c r="T1554" s="56"/>
      <c r="AT1554" s="19" t="s">
        <v>175</v>
      </c>
      <c r="AU1554" s="19" t="s">
        <v>87</v>
      </c>
    </row>
    <row r="1555" spans="2:65" s="12" customFormat="1" ht="30.6">
      <c r="B1555" s="149"/>
      <c r="D1555" s="150" t="s">
        <v>177</v>
      </c>
      <c r="E1555" s="151" t="s">
        <v>31</v>
      </c>
      <c r="F1555" s="152" t="s">
        <v>1489</v>
      </c>
      <c r="H1555" s="151" t="s">
        <v>31</v>
      </c>
      <c r="I1555" s="153"/>
      <c r="L1555" s="149"/>
      <c r="M1555" s="154"/>
      <c r="T1555" s="155"/>
      <c r="AT1555" s="151" t="s">
        <v>177</v>
      </c>
      <c r="AU1555" s="151" t="s">
        <v>87</v>
      </c>
      <c r="AV1555" s="12" t="s">
        <v>39</v>
      </c>
      <c r="AW1555" s="12" t="s">
        <v>38</v>
      </c>
      <c r="AX1555" s="12" t="s">
        <v>78</v>
      </c>
      <c r="AY1555" s="151" t="s">
        <v>165</v>
      </c>
    </row>
    <row r="1556" spans="2:65" s="13" customFormat="1" ht="10.199999999999999">
      <c r="B1556" s="156"/>
      <c r="D1556" s="150" t="s">
        <v>177</v>
      </c>
      <c r="E1556" s="157" t="s">
        <v>31</v>
      </c>
      <c r="F1556" s="158" t="s">
        <v>1478</v>
      </c>
      <c r="H1556" s="159">
        <v>1</v>
      </c>
      <c r="I1556" s="160"/>
      <c r="L1556" s="156"/>
      <c r="M1556" s="161"/>
      <c r="T1556" s="162"/>
      <c r="AT1556" s="157" t="s">
        <v>177</v>
      </c>
      <c r="AU1556" s="157" t="s">
        <v>87</v>
      </c>
      <c r="AV1556" s="13" t="s">
        <v>87</v>
      </c>
      <c r="AW1556" s="13" t="s">
        <v>38</v>
      </c>
      <c r="AX1556" s="13" t="s">
        <v>78</v>
      </c>
      <c r="AY1556" s="157" t="s">
        <v>165</v>
      </c>
    </row>
    <row r="1557" spans="2:65" s="14" customFormat="1" ht="10.199999999999999">
      <c r="B1557" s="163"/>
      <c r="D1557" s="150" t="s">
        <v>177</v>
      </c>
      <c r="E1557" s="164" t="s">
        <v>31</v>
      </c>
      <c r="F1557" s="165" t="s">
        <v>180</v>
      </c>
      <c r="H1557" s="166">
        <v>1</v>
      </c>
      <c r="I1557" s="167"/>
      <c r="L1557" s="163"/>
      <c r="M1557" s="168"/>
      <c r="T1557" s="169"/>
      <c r="AT1557" s="164" t="s">
        <v>177</v>
      </c>
      <c r="AU1557" s="164" t="s">
        <v>87</v>
      </c>
      <c r="AV1557" s="14" t="s">
        <v>173</v>
      </c>
      <c r="AW1557" s="14" t="s">
        <v>38</v>
      </c>
      <c r="AX1557" s="14" t="s">
        <v>39</v>
      </c>
      <c r="AY1557" s="164" t="s">
        <v>165</v>
      </c>
    </row>
    <row r="1558" spans="2:65" s="1" customFormat="1" ht="24.15" customHeight="1">
      <c r="B1558" s="35"/>
      <c r="C1558" s="132" t="s">
        <v>1490</v>
      </c>
      <c r="D1558" s="132" t="s">
        <v>168</v>
      </c>
      <c r="E1558" s="133" t="s">
        <v>1491</v>
      </c>
      <c r="F1558" s="134" t="s">
        <v>1492</v>
      </c>
      <c r="G1558" s="135" t="s">
        <v>171</v>
      </c>
      <c r="H1558" s="136">
        <v>1</v>
      </c>
      <c r="I1558" s="137"/>
      <c r="J1558" s="138">
        <f>ROUND(I1558*H1558,2)</f>
        <v>0</v>
      </c>
      <c r="K1558" s="134" t="s">
        <v>172</v>
      </c>
      <c r="L1558" s="35"/>
      <c r="M1558" s="139" t="s">
        <v>31</v>
      </c>
      <c r="N1558" s="140" t="s">
        <v>49</v>
      </c>
      <c r="P1558" s="141">
        <f>O1558*H1558</f>
        <v>0</v>
      </c>
      <c r="Q1558" s="141">
        <v>0</v>
      </c>
      <c r="R1558" s="141">
        <f>Q1558*H1558</f>
        <v>0</v>
      </c>
      <c r="S1558" s="141">
        <v>2.0109999999999999E-2</v>
      </c>
      <c r="T1558" s="142">
        <f>S1558*H1558</f>
        <v>2.0109999999999999E-2</v>
      </c>
      <c r="AR1558" s="143" t="s">
        <v>313</v>
      </c>
      <c r="AT1558" s="143" t="s">
        <v>168</v>
      </c>
      <c r="AU1558" s="143" t="s">
        <v>87</v>
      </c>
      <c r="AY1558" s="19" t="s">
        <v>165</v>
      </c>
      <c r="BE1558" s="144">
        <f>IF(N1558="základní",J1558,0)</f>
        <v>0</v>
      </c>
      <c r="BF1558" s="144">
        <f>IF(N1558="snížená",J1558,0)</f>
        <v>0</v>
      </c>
      <c r="BG1558" s="144">
        <f>IF(N1558="zákl. přenesená",J1558,0)</f>
        <v>0</v>
      </c>
      <c r="BH1558" s="144">
        <f>IF(N1558="sníž. přenesená",J1558,0)</f>
        <v>0</v>
      </c>
      <c r="BI1558" s="144">
        <f>IF(N1558="nulová",J1558,0)</f>
        <v>0</v>
      </c>
      <c r="BJ1558" s="19" t="s">
        <v>39</v>
      </c>
      <c r="BK1558" s="144">
        <f>ROUND(I1558*H1558,2)</f>
        <v>0</v>
      </c>
      <c r="BL1558" s="19" t="s">
        <v>313</v>
      </c>
      <c r="BM1558" s="143" t="s">
        <v>1493</v>
      </c>
    </row>
    <row r="1559" spans="2:65" s="1" customFormat="1" ht="10.199999999999999" hidden="1">
      <c r="B1559" s="35"/>
      <c r="D1559" s="145" t="s">
        <v>175</v>
      </c>
      <c r="F1559" s="146" t="s">
        <v>1494</v>
      </c>
      <c r="I1559" s="147"/>
      <c r="L1559" s="35"/>
      <c r="M1559" s="148"/>
      <c r="T1559" s="56"/>
      <c r="AT1559" s="19" t="s">
        <v>175</v>
      </c>
      <c r="AU1559" s="19" t="s">
        <v>87</v>
      </c>
    </row>
    <row r="1560" spans="2:65" s="12" customFormat="1" ht="10.199999999999999">
      <c r="B1560" s="149"/>
      <c r="D1560" s="150" t="s">
        <v>177</v>
      </c>
      <c r="E1560" s="151" t="s">
        <v>31</v>
      </c>
      <c r="F1560" s="152" t="s">
        <v>1495</v>
      </c>
      <c r="H1560" s="151" t="s">
        <v>31</v>
      </c>
      <c r="I1560" s="153"/>
      <c r="L1560" s="149"/>
      <c r="M1560" s="154"/>
      <c r="T1560" s="155"/>
      <c r="AT1560" s="151" t="s">
        <v>177</v>
      </c>
      <c r="AU1560" s="151" t="s">
        <v>87</v>
      </c>
      <c r="AV1560" s="12" t="s">
        <v>39</v>
      </c>
      <c r="AW1560" s="12" t="s">
        <v>38</v>
      </c>
      <c r="AX1560" s="12" t="s">
        <v>78</v>
      </c>
      <c r="AY1560" s="151" t="s">
        <v>165</v>
      </c>
    </row>
    <row r="1561" spans="2:65" s="13" customFormat="1" ht="10.199999999999999">
      <c r="B1561" s="156"/>
      <c r="D1561" s="150" t="s">
        <v>177</v>
      </c>
      <c r="E1561" s="157" t="s">
        <v>31</v>
      </c>
      <c r="F1561" s="158" t="s">
        <v>39</v>
      </c>
      <c r="H1561" s="159">
        <v>1</v>
      </c>
      <c r="I1561" s="160"/>
      <c r="L1561" s="156"/>
      <c r="M1561" s="161"/>
      <c r="T1561" s="162"/>
      <c r="AT1561" s="157" t="s">
        <v>177</v>
      </c>
      <c r="AU1561" s="157" t="s">
        <v>87</v>
      </c>
      <c r="AV1561" s="13" t="s">
        <v>87</v>
      </c>
      <c r="AW1561" s="13" t="s">
        <v>38</v>
      </c>
      <c r="AX1561" s="13" t="s">
        <v>78</v>
      </c>
      <c r="AY1561" s="157" t="s">
        <v>165</v>
      </c>
    </row>
    <row r="1562" spans="2:65" s="14" customFormat="1" ht="10.199999999999999">
      <c r="B1562" s="163"/>
      <c r="D1562" s="150" t="s">
        <v>177</v>
      </c>
      <c r="E1562" s="164" t="s">
        <v>31</v>
      </c>
      <c r="F1562" s="165" t="s">
        <v>180</v>
      </c>
      <c r="H1562" s="166">
        <v>1</v>
      </c>
      <c r="I1562" s="167"/>
      <c r="L1562" s="163"/>
      <c r="M1562" s="168"/>
      <c r="T1562" s="169"/>
      <c r="AT1562" s="164" t="s">
        <v>177</v>
      </c>
      <c r="AU1562" s="164" t="s">
        <v>87</v>
      </c>
      <c r="AV1562" s="14" t="s">
        <v>173</v>
      </c>
      <c r="AW1562" s="14" t="s">
        <v>38</v>
      </c>
      <c r="AX1562" s="14" t="s">
        <v>39</v>
      </c>
      <c r="AY1562" s="164" t="s">
        <v>165</v>
      </c>
    </row>
    <row r="1563" spans="2:65" s="1" customFormat="1" ht="24.15" customHeight="1">
      <c r="B1563" s="35"/>
      <c r="C1563" s="132" t="s">
        <v>1496</v>
      </c>
      <c r="D1563" s="132" t="s">
        <v>168</v>
      </c>
      <c r="E1563" s="133" t="s">
        <v>1497</v>
      </c>
      <c r="F1563" s="134" t="s">
        <v>1498</v>
      </c>
      <c r="G1563" s="135" t="s">
        <v>171</v>
      </c>
      <c r="H1563" s="136">
        <v>1</v>
      </c>
      <c r="I1563" s="137"/>
      <c r="J1563" s="138">
        <f>ROUND(I1563*H1563,2)</f>
        <v>0</v>
      </c>
      <c r="K1563" s="134" t="s">
        <v>172</v>
      </c>
      <c r="L1563" s="35"/>
      <c r="M1563" s="139" t="s">
        <v>31</v>
      </c>
      <c r="N1563" s="140" t="s">
        <v>49</v>
      </c>
      <c r="P1563" s="141">
        <f>O1563*H1563</f>
        <v>0</v>
      </c>
      <c r="Q1563" s="141">
        <v>2.1299999999999999E-3</v>
      </c>
      <c r="R1563" s="141">
        <f>Q1563*H1563</f>
        <v>2.1299999999999999E-3</v>
      </c>
      <c r="S1563" s="141">
        <v>0</v>
      </c>
      <c r="T1563" s="142">
        <f>S1563*H1563</f>
        <v>0</v>
      </c>
      <c r="AR1563" s="143" t="s">
        <v>313</v>
      </c>
      <c r="AT1563" s="143" t="s">
        <v>168</v>
      </c>
      <c r="AU1563" s="143" t="s">
        <v>87</v>
      </c>
      <c r="AY1563" s="19" t="s">
        <v>165</v>
      </c>
      <c r="BE1563" s="144">
        <f>IF(N1563="základní",J1563,0)</f>
        <v>0</v>
      </c>
      <c r="BF1563" s="144">
        <f>IF(N1563="snížená",J1563,0)</f>
        <v>0</v>
      </c>
      <c r="BG1563" s="144">
        <f>IF(N1563="zákl. přenesená",J1563,0)</f>
        <v>0</v>
      </c>
      <c r="BH1563" s="144">
        <f>IF(N1563="sníž. přenesená",J1563,0)</f>
        <v>0</v>
      </c>
      <c r="BI1563" s="144">
        <f>IF(N1563="nulová",J1563,0)</f>
        <v>0</v>
      </c>
      <c r="BJ1563" s="19" t="s">
        <v>39</v>
      </c>
      <c r="BK1563" s="144">
        <f>ROUND(I1563*H1563,2)</f>
        <v>0</v>
      </c>
      <c r="BL1563" s="19" t="s">
        <v>313</v>
      </c>
      <c r="BM1563" s="143" t="s">
        <v>1499</v>
      </c>
    </row>
    <row r="1564" spans="2:65" s="1" customFormat="1" ht="10.199999999999999" hidden="1">
      <c r="B1564" s="35"/>
      <c r="D1564" s="145" t="s">
        <v>175</v>
      </c>
      <c r="F1564" s="146" t="s">
        <v>1500</v>
      </c>
      <c r="I1564" s="147"/>
      <c r="L1564" s="35"/>
      <c r="M1564" s="148"/>
      <c r="T1564" s="56"/>
      <c r="AT1564" s="19" t="s">
        <v>175</v>
      </c>
      <c r="AU1564" s="19" t="s">
        <v>87</v>
      </c>
    </row>
    <row r="1565" spans="2:65" s="1" customFormat="1" ht="19.2">
      <c r="B1565" s="35"/>
      <c r="D1565" s="150" t="s">
        <v>443</v>
      </c>
      <c r="F1565" s="187" t="s">
        <v>1501</v>
      </c>
      <c r="I1565" s="147"/>
      <c r="L1565" s="35"/>
      <c r="M1565" s="148"/>
      <c r="T1565" s="56"/>
      <c r="AT1565" s="19" t="s">
        <v>443</v>
      </c>
      <c r="AU1565" s="19" t="s">
        <v>87</v>
      </c>
    </row>
    <row r="1566" spans="2:65" s="12" customFormat="1" ht="10.199999999999999">
      <c r="B1566" s="149"/>
      <c r="D1566" s="150" t="s">
        <v>177</v>
      </c>
      <c r="E1566" s="151" t="s">
        <v>31</v>
      </c>
      <c r="F1566" s="152" t="s">
        <v>1502</v>
      </c>
      <c r="H1566" s="151" t="s">
        <v>31</v>
      </c>
      <c r="I1566" s="153"/>
      <c r="L1566" s="149"/>
      <c r="M1566" s="154"/>
      <c r="T1566" s="155"/>
      <c r="AT1566" s="151" t="s">
        <v>177</v>
      </c>
      <c r="AU1566" s="151" t="s">
        <v>87</v>
      </c>
      <c r="AV1566" s="12" t="s">
        <v>39</v>
      </c>
      <c r="AW1566" s="12" t="s">
        <v>38</v>
      </c>
      <c r="AX1566" s="12" t="s">
        <v>78</v>
      </c>
      <c r="AY1566" s="151" t="s">
        <v>165</v>
      </c>
    </row>
    <row r="1567" spans="2:65" s="13" customFormat="1" ht="10.199999999999999">
      <c r="B1567" s="156"/>
      <c r="D1567" s="150" t="s">
        <v>177</v>
      </c>
      <c r="E1567" s="157" t="s">
        <v>31</v>
      </c>
      <c r="F1567" s="158" t="s">
        <v>39</v>
      </c>
      <c r="H1567" s="159">
        <v>1</v>
      </c>
      <c r="I1567" s="160"/>
      <c r="L1567" s="156"/>
      <c r="M1567" s="161"/>
      <c r="T1567" s="162"/>
      <c r="AT1567" s="157" t="s">
        <v>177</v>
      </c>
      <c r="AU1567" s="157" t="s">
        <v>87</v>
      </c>
      <c r="AV1567" s="13" t="s">
        <v>87</v>
      </c>
      <c r="AW1567" s="13" t="s">
        <v>38</v>
      </c>
      <c r="AX1567" s="13" t="s">
        <v>78</v>
      </c>
      <c r="AY1567" s="157" t="s">
        <v>165</v>
      </c>
    </row>
    <row r="1568" spans="2:65" s="14" customFormat="1" ht="10.199999999999999">
      <c r="B1568" s="163"/>
      <c r="D1568" s="150" t="s">
        <v>177</v>
      </c>
      <c r="E1568" s="164" t="s">
        <v>31</v>
      </c>
      <c r="F1568" s="165" t="s">
        <v>180</v>
      </c>
      <c r="H1568" s="166">
        <v>1</v>
      </c>
      <c r="I1568" s="167"/>
      <c r="L1568" s="163"/>
      <c r="M1568" s="168"/>
      <c r="T1568" s="169"/>
      <c r="AT1568" s="164" t="s">
        <v>177</v>
      </c>
      <c r="AU1568" s="164" t="s">
        <v>87</v>
      </c>
      <c r="AV1568" s="14" t="s">
        <v>173</v>
      </c>
      <c r="AW1568" s="14" t="s">
        <v>38</v>
      </c>
      <c r="AX1568" s="14" t="s">
        <v>39</v>
      </c>
      <c r="AY1568" s="164" t="s">
        <v>165</v>
      </c>
    </row>
    <row r="1569" spans="2:65" s="1" customFormat="1" ht="33" customHeight="1">
      <c r="B1569" s="35"/>
      <c r="C1569" s="132" t="s">
        <v>1503</v>
      </c>
      <c r="D1569" s="132" t="s">
        <v>168</v>
      </c>
      <c r="E1569" s="133" t="s">
        <v>1504</v>
      </c>
      <c r="F1569" s="134" t="s">
        <v>1505</v>
      </c>
      <c r="G1569" s="135" t="s">
        <v>171</v>
      </c>
      <c r="H1569" s="136">
        <v>1</v>
      </c>
      <c r="I1569" s="137"/>
      <c r="J1569" s="138">
        <f>ROUND(I1569*H1569,2)</f>
        <v>0</v>
      </c>
      <c r="K1569" s="134" t="s">
        <v>31</v>
      </c>
      <c r="L1569" s="35"/>
      <c r="M1569" s="139" t="s">
        <v>31</v>
      </c>
      <c r="N1569" s="140" t="s">
        <v>49</v>
      </c>
      <c r="P1569" s="141">
        <f>O1569*H1569</f>
        <v>0</v>
      </c>
      <c r="Q1569" s="141">
        <v>0</v>
      </c>
      <c r="R1569" s="141">
        <f>Q1569*H1569</f>
        <v>0</v>
      </c>
      <c r="S1569" s="141">
        <v>0</v>
      </c>
      <c r="T1569" s="142">
        <f>S1569*H1569</f>
        <v>0</v>
      </c>
      <c r="AR1569" s="143" t="s">
        <v>313</v>
      </c>
      <c r="AT1569" s="143" t="s">
        <v>168</v>
      </c>
      <c r="AU1569" s="143" t="s">
        <v>87</v>
      </c>
      <c r="AY1569" s="19" t="s">
        <v>165</v>
      </c>
      <c r="BE1569" s="144">
        <f>IF(N1569="základní",J1569,0)</f>
        <v>0</v>
      </c>
      <c r="BF1569" s="144">
        <f>IF(N1569="snížená",J1569,0)</f>
        <v>0</v>
      </c>
      <c r="BG1569" s="144">
        <f>IF(N1569="zákl. přenesená",J1569,0)</f>
        <v>0</v>
      </c>
      <c r="BH1569" s="144">
        <f>IF(N1569="sníž. přenesená",J1569,0)</f>
        <v>0</v>
      </c>
      <c r="BI1569" s="144">
        <f>IF(N1569="nulová",J1569,0)</f>
        <v>0</v>
      </c>
      <c r="BJ1569" s="19" t="s">
        <v>39</v>
      </c>
      <c r="BK1569" s="144">
        <f>ROUND(I1569*H1569,2)</f>
        <v>0</v>
      </c>
      <c r="BL1569" s="19" t="s">
        <v>313</v>
      </c>
      <c r="BM1569" s="143" t="s">
        <v>1506</v>
      </c>
    </row>
    <row r="1570" spans="2:65" s="11" customFormat="1" ht="22.8" customHeight="1">
      <c r="B1570" s="120"/>
      <c r="D1570" s="121" t="s">
        <v>77</v>
      </c>
      <c r="E1570" s="130" t="s">
        <v>1507</v>
      </c>
      <c r="F1570" s="130" t="s">
        <v>1508</v>
      </c>
      <c r="I1570" s="123"/>
      <c r="J1570" s="131">
        <f>BK1570</f>
        <v>0</v>
      </c>
      <c r="L1570" s="120"/>
      <c r="M1570" s="125"/>
      <c r="P1570" s="126">
        <f>SUM(P1571:P1589)</f>
        <v>0</v>
      </c>
      <c r="R1570" s="126">
        <f>SUM(R1571:R1589)</f>
        <v>0</v>
      </c>
      <c r="T1570" s="127">
        <f>SUM(T1571:T1589)</f>
        <v>1.3000000000000002E-3</v>
      </c>
      <c r="AR1570" s="121" t="s">
        <v>87</v>
      </c>
      <c r="AT1570" s="128" t="s">
        <v>77</v>
      </c>
      <c r="AU1570" s="128" t="s">
        <v>39</v>
      </c>
      <c r="AY1570" s="121" t="s">
        <v>165</v>
      </c>
      <c r="BK1570" s="129">
        <f>SUM(BK1571:BK1589)</f>
        <v>0</v>
      </c>
    </row>
    <row r="1571" spans="2:65" s="1" customFormat="1" ht="24.15" customHeight="1">
      <c r="B1571" s="35"/>
      <c r="C1571" s="132" t="s">
        <v>1509</v>
      </c>
      <c r="D1571" s="132" t="s">
        <v>168</v>
      </c>
      <c r="E1571" s="133" t="s">
        <v>1510</v>
      </c>
      <c r="F1571" s="134" t="s">
        <v>1511</v>
      </c>
      <c r="G1571" s="135" t="s">
        <v>171</v>
      </c>
      <c r="H1571" s="136">
        <v>3</v>
      </c>
      <c r="I1571" s="137"/>
      <c r="J1571" s="138">
        <f>ROUND(I1571*H1571,2)</f>
        <v>0</v>
      </c>
      <c r="K1571" s="134" t="s">
        <v>31</v>
      </c>
      <c r="L1571" s="35"/>
      <c r="M1571" s="139" t="s">
        <v>31</v>
      </c>
      <c r="N1571" s="140" t="s">
        <v>49</v>
      </c>
      <c r="P1571" s="141">
        <f>O1571*H1571</f>
        <v>0</v>
      </c>
      <c r="Q1571" s="141">
        <v>0</v>
      </c>
      <c r="R1571" s="141">
        <f>Q1571*H1571</f>
        <v>0</v>
      </c>
      <c r="S1571" s="141">
        <v>0</v>
      </c>
      <c r="T1571" s="142">
        <f>S1571*H1571</f>
        <v>0</v>
      </c>
      <c r="AR1571" s="143" t="s">
        <v>313</v>
      </c>
      <c r="AT1571" s="143" t="s">
        <v>168</v>
      </c>
      <c r="AU1571" s="143" t="s">
        <v>87</v>
      </c>
      <c r="AY1571" s="19" t="s">
        <v>165</v>
      </c>
      <c r="BE1571" s="144">
        <f>IF(N1571="základní",J1571,0)</f>
        <v>0</v>
      </c>
      <c r="BF1571" s="144">
        <f>IF(N1571="snížená",J1571,0)</f>
        <v>0</v>
      </c>
      <c r="BG1571" s="144">
        <f>IF(N1571="zákl. přenesená",J1571,0)</f>
        <v>0</v>
      </c>
      <c r="BH1571" s="144">
        <f>IF(N1571="sníž. přenesená",J1571,0)</f>
        <v>0</v>
      </c>
      <c r="BI1571" s="144">
        <f>IF(N1571="nulová",J1571,0)</f>
        <v>0</v>
      </c>
      <c r="BJ1571" s="19" t="s">
        <v>39</v>
      </c>
      <c r="BK1571" s="144">
        <f>ROUND(I1571*H1571,2)</f>
        <v>0</v>
      </c>
      <c r="BL1571" s="19" t="s">
        <v>313</v>
      </c>
      <c r="BM1571" s="143" t="s">
        <v>1512</v>
      </c>
    </row>
    <row r="1572" spans="2:65" s="1" customFormat="1" ht="24.15" customHeight="1">
      <c r="B1572" s="35"/>
      <c r="C1572" s="132" t="s">
        <v>1513</v>
      </c>
      <c r="D1572" s="132" t="s">
        <v>168</v>
      </c>
      <c r="E1572" s="133" t="s">
        <v>1514</v>
      </c>
      <c r="F1572" s="134" t="s">
        <v>1515</v>
      </c>
      <c r="G1572" s="135" t="s">
        <v>171</v>
      </c>
      <c r="H1572" s="136">
        <v>11</v>
      </c>
      <c r="I1572" s="137"/>
      <c r="J1572" s="138">
        <f>ROUND(I1572*H1572,2)</f>
        <v>0</v>
      </c>
      <c r="K1572" s="134" t="s">
        <v>172</v>
      </c>
      <c r="L1572" s="35"/>
      <c r="M1572" s="139" t="s">
        <v>31</v>
      </c>
      <c r="N1572" s="140" t="s">
        <v>49</v>
      </c>
      <c r="P1572" s="141">
        <f>O1572*H1572</f>
        <v>0</v>
      </c>
      <c r="Q1572" s="141">
        <v>0</v>
      </c>
      <c r="R1572" s="141">
        <f>Q1572*H1572</f>
        <v>0</v>
      </c>
      <c r="S1572" s="141">
        <v>0</v>
      </c>
      <c r="T1572" s="142">
        <f>S1572*H1572</f>
        <v>0</v>
      </c>
      <c r="AR1572" s="143" t="s">
        <v>313</v>
      </c>
      <c r="AT1572" s="143" t="s">
        <v>168</v>
      </c>
      <c r="AU1572" s="143" t="s">
        <v>87</v>
      </c>
      <c r="AY1572" s="19" t="s">
        <v>165</v>
      </c>
      <c r="BE1572" s="144">
        <f>IF(N1572="základní",J1572,0)</f>
        <v>0</v>
      </c>
      <c r="BF1572" s="144">
        <f>IF(N1572="snížená",J1572,0)</f>
        <v>0</v>
      </c>
      <c r="BG1572" s="144">
        <f>IF(N1572="zákl. přenesená",J1572,0)</f>
        <v>0</v>
      </c>
      <c r="BH1572" s="144">
        <f>IF(N1572="sníž. přenesená",J1572,0)</f>
        <v>0</v>
      </c>
      <c r="BI1572" s="144">
        <f>IF(N1572="nulová",J1572,0)</f>
        <v>0</v>
      </c>
      <c r="BJ1572" s="19" t="s">
        <v>39</v>
      </c>
      <c r="BK1572" s="144">
        <f>ROUND(I1572*H1572,2)</f>
        <v>0</v>
      </c>
      <c r="BL1572" s="19" t="s">
        <v>313</v>
      </c>
      <c r="BM1572" s="143" t="s">
        <v>1516</v>
      </c>
    </row>
    <row r="1573" spans="2:65" s="1" customFormat="1" ht="10.199999999999999" hidden="1">
      <c r="B1573" s="35"/>
      <c r="D1573" s="145" t="s">
        <v>175</v>
      </c>
      <c r="F1573" s="146" t="s">
        <v>1517</v>
      </c>
      <c r="I1573" s="147"/>
      <c r="L1573" s="35"/>
      <c r="M1573" s="148"/>
      <c r="T1573" s="56"/>
      <c r="AT1573" s="19" t="s">
        <v>175</v>
      </c>
      <c r="AU1573" s="19" t="s">
        <v>87</v>
      </c>
    </row>
    <row r="1574" spans="2:65" s="12" customFormat="1" ht="10.199999999999999">
      <c r="B1574" s="149"/>
      <c r="D1574" s="150" t="s">
        <v>177</v>
      </c>
      <c r="E1574" s="151" t="s">
        <v>31</v>
      </c>
      <c r="F1574" s="152" t="s">
        <v>1518</v>
      </c>
      <c r="H1574" s="151" t="s">
        <v>31</v>
      </c>
      <c r="I1574" s="153"/>
      <c r="L1574" s="149"/>
      <c r="M1574" s="154"/>
      <c r="T1574" s="155"/>
      <c r="AT1574" s="151" t="s">
        <v>177</v>
      </c>
      <c r="AU1574" s="151" t="s">
        <v>87</v>
      </c>
      <c r="AV1574" s="12" t="s">
        <v>39</v>
      </c>
      <c r="AW1574" s="12" t="s">
        <v>38</v>
      </c>
      <c r="AX1574" s="12" t="s">
        <v>78</v>
      </c>
      <c r="AY1574" s="151" t="s">
        <v>165</v>
      </c>
    </row>
    <row r="1575" spans="2:65" s="13" customFormat="1" ht="10.199999999999999">
      <c r="B1575" s="156"/>
      <c r="D1575" s="150" t="s">
        <v>177</v>
      </c>
      <c r="E1575" s="157" t="s">
        <v>31</v>
      </c>
      <c r="F1575" s="158" t="s">
        <v>249</v>
      </c>
      <c r="H1575" s="159">
        <v>11</v>
      </c>
      <c r="I1575" s="160"/>
      <c r="L1575" s="156"/>
      <c r="M1575" s="161"/>
      <c r="T1575" s="162"/>
      <c r="AT1575" s="157" t="s">
        <v>177</v>
      </c>
      <c r="AU1575" s="157" t="s">
        <v>87</v>
      </c>
      <c r="AV1575" s="13" t="s">
        <v>87</v>
      </c>
      <c r="AW1575" s="13" t="s">
        <v>38</v>
      </c>
      <c r="AX1575" s="13" t="s">
        <v>78</v>
      </c>
      <c r="AY1575" s="157" t="s">
        <v>165</v>
      </c>
    </row>
    <row r="1576" spans="2:65" s="14" customFormat="1" ht="10.199999999999999">
      <c r="B1576" s="163"/>
      <c r="D1576" s="150" t="s">
        <v>177</v>
      </c>
      <c r="E1576" s="164" t="s">
        <v>31</v>
      </c>
      <c r="F1576" s="165" t="s">
        <v>180</v>
      </c>
      <c r="H1576" s="166">
        <v>11</v>
      </c>
      <c r="I1576" s="167"/>
      <c r="L1576" s="163"/>
      <c r="M1576" s="168"/>
      <c r="T1576" s="169"/>
      <c r="AT1576" s="164" t="s">
        <v>177</v>
      </c>
      <c r="AU1576" s="164" t="s">
        <v>87</v>
      </c>
      <c r="AV1576" s="14" t="s">
        <v>173</v>
      </c>
      <c r="AW1576" s="14" t="s">
        <v>38</v>
      </c>
      <c r="AX1576" s="14" t="s">
        <v>39</v>
      </c>
      <c r="AY1576" s="164" t="s">
        <v>165</v>
      </c>
    </row>
    <row r="1577" spans="2:65" s="1" customFormat="1" ht="24.15" customHeight="1">
      <c r="B1577" s="35"/>
      <c r="C1577" s="177" t="s">
        <v>1519</v>
      </c>
      <c r="D1577" s="177" t="s">
        <v>409</v>
      </c>
      <c r="E1577" s="178" t="s">
        <v>1520</v>
      </c>
      <c r="F1577" s="179" t="s">
        <v>1521</v>
      </c>
      <c r="G1577" s="180" t="s">
        <v>171</v>
      </c>
      <c r="H1577" s="181">
        <v>11</v>
      </c>
      <c r="I1577" s="182"/>
      <c r="J1577" s="183">
        <f>ROUND(I1577*H1577,2)</f>
        <v>0</v>
      </c>
      <c r="K1577" s="179" t="s">
        <v>31</v>
      </c>
      <c r="L1577" s="184"/>
      <c r="M1577" s="185" t="s">
        <v>31</v>
      </c>
      <c r="N1577" s="186" t="s">
        <v>49</v>
      </c>
      <c r="P1577" s="141">
        <f>O1577*H1577</f>
        <v>0</v>
      </c>
      <c r="Q1577" s="141">
        <v>0</v>
      </c>
      <c r="R1577" s="141">
        <f>Q1577*H1577</f>
        <v>0</v>
      </c>
      <c r="S1577" s="141">
        <v>0</v>
      </c>
      <c r="T1577" s="142">
        <f>S1577*H1577</f>
        <v>0</v>
      </c>
      <c r="AR1577" s="143" t="s">
        <v>483</v>
      </c>
      <c r="AT1577" s="143" t="s">
        <v>409</v>
      </c>
      <c r="AU1577" s="143" t="s">
        <v>87</v>
      </c>
      <c r="AY1577" s="19" t="s">
        <v>165</v>
      </c>
      <c r="BE1577" s="144">
        <f>IF(N1577="základní",J1577,0)</f>
        <v>0</v>
      </c>
      <c r="BF1577" s="144">
        <f>IF(N1577="snížená",J1577,0)</f>
        <v>0</v>
      </c>
      <c r="BG1577" s="144">
        <f>IF(N1577="zákl. přenesená",J1577,0)</f>
        <v>0</v>
      </c>
      <c r="BH1577" s="144">
        <f>IF(N1577="sníž. přenesená",J1577,0)</f>
        <v>0</v>
      </c>
      <c r="BI1577" s="144">
        <f>IF(N1577="nulová",J1577,0)</f>
        <v>0</v>
      </c>
      <c r="BJ1577" s="19" t="s">
        <v>39</v>
      </c>
      <c r="BK1577" s="144">
        <f>ROUND(I1577*H1577,2)</f>
        <v>0</v>
      </c>
      <c r="BL1577" s="19" t="s">
        <v>313</v>
      </c>
      <c r="BM1577" s="143" t="s">
        <v>1522</v>
      </c>
    </row>
    <row r="1578" spans="2:65" s="1" customFormat="1" ht="24.15" customHeight="1">
      <c r="B1578" s="35"/>
      <c r="C1578" s="132" t="s">
        <v>1523</v>
      </c>
      <c r="D1578" s="132" t="s">
        <v>168</v>
      </c>
      <c r="E1578" s="133" t="s">
        <v>1524</v>
      </c>
      <c r="F1578" s="134" t="s">
        <v>1525</v>
      </c>
      <c r="G1578" s="135" t="s">
        <v>171</v>
      </c>
      <c r="H1578" s="136">
        <v>4</v>
      </c>
      <c r="I1578" s="137"/>
      <c r="J1578" s="138">
        <f>ROUND(I1578*H1578,2)</f>
        <v>0</v>
      </c>
      <c r="K1578" s="134" t="s">
        <v>172</v>
      </c>
      <c r="L1578" s="35"/>
      <c r="M1578" s="139" t="s">
        <v>31</v>
      </c>
      <c r="N1578" s="140" t="s">
        <v>49</v>
      </c>
      <c r="P1578" s="141">
        <f>O1578*H1578</f>
        <v>0</v>
      </c>
      <c r="Q1578" s="141">
        <v>0</v>
      </c>
      <c r="R1578" s="141">
        <f>Q1578*H1578</f>
        <v>0</v>
      </c>
      <c r="S1578" s="141">
        <v>5.0000000000000002E-5</v>
      </c>
      <c r="T1578" s="142">
        <f>S1578*H1578</f>
        <v>2.0000000000000001E-4</v>
      </c>
      <c r="AR1578" s="143" t="s">
        <v>313</v>
      </c>
      <c r="AT1578" s="143" t="s">
        <v>168</v>
      </c>
      <c r="AU1578" s="143" t="s">
        <v>87</v>
      </c>
      <c r="AY1578" s="19" t="s">
        <v>165</v>
      </c>
      <c r="BE1578" s="144">
        <f>IF(N1578="základní",J1578,0)</f>
        <v>0</v>
      </c>
      <c r="BF1578" s="144">
        <f>IF(N1578="snížená",J1578,0)</f>
        <v>0</v>
      </c>
      <c r="BG1578" s="144">
        <f>IF(N1578="zákl. přenesená",J1578,0)</f>
        <v>0</v>
      </c>
      <c r="BH1578" s="144">
        <f>IF(N1578="sníž. přenesená",J1578,0)</f>
        <v>0</v>
      </c>
      <c r="BI1578" s="144">
        <f>IF(N1578="nulová",J1578,0)</f>
        <v>0</v>
      </c>
      <c r="BJ1578" s="19" t="s">
        <v>39</v>
      </c>
      <c r="BK1578" s="144">
        <f>ROUND(I1578*H1578,2)</f>
        <v>0</v>
      </c>
      <c r="BL1578" s="19" t="s">
        <v>313</v>
      </c>
      <c r="BM1578" s="143" t="s">
        <v>1526</v>
      </c>
    </row>
    <row r="1579" spans="2:65" s="1" customFormat="1" ht="10.199999999999999" hidden="1">
      <c r="B1579" s="35"/>
      <c r="D1579" s="145" t="s">
        <v>175</v>
      </c>
      <c r="F1579" s="146" t="s">
        <v>1527</v>
      </c>
      <c r="I1579" s="147"/>
      <c r="L1579" s="35"/>
      <c r="M1579" s="148"/>
      <c r="T1579" s="56"/>
      <c r="AT1579" s="19" t="s">
        <v>175</v>
      </c>
      <c r="AU1579" s="19" t="s">
        <v>87</v>
      </c>
    </row>
    <row r="1580" spans="2:65" s="12" customFormat="1" ht="10.199999999999999">
      <c r="B1580" s="149"/>
      <c r="D1580" s="150" t="s">
        <v>177</v>
      </c>
      <c r="E1580" s="151" t="s">
        <v>31</v>
      </c>
      <c r="F1580" s="152" t="s">
        <v>1528</v>
      </c>
      <c r="H1580" s="151" t="s">
        <v>31</v>
      </c>
      <c r="I1580" s="153"/>
      <c r="L1580" s="149"/>
      <c r="M1580" s="154"/>
      <c r="T1580" s="155"/>
      <c r="AT1580" s="151" t="s">
        <v>177</v>
      </c>
      <c r="AU1580" s="151" t="s">
        <v>87</v>
      </c>
      <c r="AV1580" s="12" t="s">
        <v>39</v>
      </c>
      <c r="AW1580" s="12" t="s">
        <v>38</v>
      </c>
      <c r="AX1580" s="12" t="s">
        <v>78</v>
      </c>
      <c r="AY1580" s="151" t="s">
        <v>165</v>
      </c>
    </row>
    <row r="1581" spans="2:65" s="13" customFormat="1" ht="10.199999999999999">
      <c r="B1581" s="156"/>
      <c r="D1581" s="150" t="s">
        <v>177</v>
      </c>
      <c r="E1581" s="157" t="s">
        <v>31</v>
      </c>
      <c r="F1581" s="158" t="s">
        <v>1529</v>
      </c>
      <c r="H1581" s="159">
        <v>4</v>
      </c>
      <c r="I1581" s="160"/>
      <c r="L1581" s="156"/>
      <c r="M1581" s="161"/>
      <c r="T1581" s="162"/>
      <c r="AT1581" s="157" t="s">
        <v>177</v>
      </c>
      <c r="AU1581" s="157" t="s">
        <v>87</v>
      </c>
      <c r="AV1581" s="13" t="s">
        <v>87</v>
      </c>
      <c r="AW1581" s="13" t="s">
        <v>38</v>
      </c>
      <c r="AX1581" s="13" t="s">
        <v>78</v>
      </c>
      <c r="AY1581" s="157" t="s">
        <v>165</v>
      </c>
    </row>
    <row r="1582" spans="2:65" s="14" customFormat="1" ht="10.199999999999999">
      <c r="B1582" s="163"/>
      <c r="D1582" s="150" t="s">
        <v>177</v>
      </c>
      <c r="E1582" s="164" t="s">
        <v>31</v>
      </c>
      <c r="F1582" s="165" t="s">
        <v>180</v>
      </c>
      <c r="H1582" s="166">
        <v>4</v>
      </c>
      <c r="I1582" s="167"/>
      <c r="L1582" s="163"/>
      <c r="M1582" s="168"/>
      <c r="T1582" s="169"/>
      <c r="AT1582" s="164" t="s">
        <v>177</v>
      </c>
      <c r="AU1582" s="164" t="s">
        <v>87</v>
      </c>
      <c r="AV1582" s="14" t="s">
        <v>173</v>
      </c>
      <c r="AW1582" s="14" t="s">
        <v>38</v>
      </c>
      <c r="AX1582" s="14" t="s">
        <v>39</v>
      </c>
      <c r="AY1582" s="164" t="s">
        <v>165</v>
      </c>
    </row>
    <row r="1583" spans="2:65" s="1" customFormat="1" ht="24.15" customHeight="1">
      <c r="B1583" s="35"/>
      <c r="C1583" s="132" t="s">
        <v>1530</v>
      </c>
      <c r="D1583" s="132" t="s">
        <v>168</v>
      </c>
      <c r="E1583" s="133" t="s">
        <v>1531</v>
      </c>
      <c r="F1583" s="134" t="s">
        <v>1532</v>
      </c>
      <c r="G1583" s="135" t="s">
        <v>171</v>
      </c>
      <c r="H1583" s="136">
        <v>11</v>
      </c>
      <c r="I1583" s="137"/>
      <c r="J1583" s="138">
        <f>ROUND(I1583*H1583,2)</f>
        <v>0</v>
      </c>
      <c r="K1583" s="134" t="s">
        <v>172</v>
      </c>
      <c r="L1583" s="35"/>
      <c r="M1583" s="139" t="s">
        <v>31</v>
      </c>
      <c r="N1583" s="140" t="s">
        <v>49</v>
      </c>
      <c r="P1583" s="141">
        <f>O1583*H1583</f>
        <v>0</v>
      </c>
      <c r="Q1583" s="141">
        <v>0</v>
      </c>
      <c r="R1583" s="141">
        <f>Q1583*H1583</f>
        <v>0</v>
      </c>
      <c r="S1583" s="141">
        <v>1E-4</v>
      </c>
      <c r="T1583" s="142">
        <f>S1583*H1583</f>
        <v>1.1000000000000001E-3</v>
      </c>
      <c r="AR1583" s="143" t="s">
        <v>313</v>
      </c>
      <c r="AT1583" s="143" t="s">
        <v>168</v>
      </c>
      <c r="AU1583" s="143" t="s">
        <v>87</v>
      </c>
      <c r="AY1583" s="19" t="s">
        <v>165</v>
      </c>
      <c r="BE1583" s="144">
        <f>IF(N1583="základní",J1583,0)</f>
        <v>0</v>
      </c>
      <c r="BF1583" s="144">
        <f>IF(N1583="snížená",J1583,0)</f>
        <v>0</v>
      </c>
      <c r="BG1583" s="144">
        <f>IF(N1583="zákl. přenesená",J1583,0)</f>
        <v>0</v>
      </c>
      <c r="BH1583" s="144">
        <f>IF(N1583="sníž. přenesená",J1583,0)</f>
        <v>0</v>
      </c>
      <c r="BI1583" s="144">
        <f>IF(N1583="nulová",J1583,0)</f>
        <v>0</v>
      </c>
      <c r="BJ1583" s="19" t="s">
        <v>39</v>
      </c>
      <c r="BK1583" s="144">
        <f>ROUND(I1583*H1583,2)</f>
        <v>0</v>
      </c>
      <c r="BL1583" s="19" t="s">
        <v>313</v>
      </c>
      <c r="BM1583" s="143" t="s">
        <v>1533</v>
      </c>
    </row>
    <row r="1584" spans="2:65" s="1" customFormat="1" ht="10.199999999999999" hidden="1">
      <c r="B1584" s="35"/>
      <c r="D1584" s="145" t="s">
        <v>175</v>
      </c>
      <c r="F1584" s="146" t="s">
        <v>1534</v>
      </c>
      <c r="I1584" s="147"/>
      <c r="L1584" s="35"/>
      <c r="M1584" s="148"/>
      <c r="T1584" s="56"/>
      <c r="AT1584" s="19" t="s">
        <v>175</v>
      </c>
      <c r="AU1584" s="19" t="s">
        <v>87</v>
      </c>
    </row>
    <row r="1585" spans="2:65" s="12" customFormat="1" ht="10.199999999999999">
      <c r="B1585" s="149"/>
      <c r="D1585" s="150" t="s">
        <v>177</v>
      </c>
      <c r="E1585" s="151" t="s">
        <v>31</v>
      </c>
      <c r="F1585" s="152" t="s">
        <v>1535</v>
      </c>
      <c r="H1585" s="151" t="s">
        <v>31</v>
      </c>
      <c r="I1585" s="153"/>
      <c r="L1585" s="149"/>
      <c r="M1585" s="154"/>
      <c r="T1585" s="155"/>
      <c r="AT1585" s="151" t="s">
        <v>177</v>
      </c>
      <c r="AU1585" s="151" t="s">
        <v>87</v>
      </c>
      <c r="AV1585" s="12" t="s">
        <v>39</v>
      </c>
      <c r="AW1585" s="12" t="s">
        <v>38</v>
      </c>
      <c r="AX1585" s="12" t="s">
        <v>78</v>
      </c>
      <c r="AY1585" s="151" t="s">
        <v>165</v>
      </c>
    </row>
    <row r="1586" spans="2:65" s="13" customFormat="1" ht="10.199999999999999">
      <c r="B1586" s="156"/>
      <c r="D1586" s="150" t="s">
        <v>177</v>
      </c>
      <c r="E1586" s="157" t="s">
        <v>31</v>
      </c>
      <c r="F1586" s="158" t="s">
        <v>249</v>
      </c>
      <c r="H1586" s="159">
        <v>11</v>
      </c>
      <c r="I1586" s="160"/>
      <c r="L1586" s="156"/>
      <c r="M1586" s="161"/>
      <c r="T1586" s="162"/>
      <c r="AT1586" s="157" t="s">
        <v>177</v>
      </c>
      <c r="AU1586" s="157" t="s">
        <v>87</v>
      </c>
      <c r="AV1586" s="13" t="s">
        <v>87</v>
      </c>
      <c r="AW1586" s="13" t="s">
        <v>38</v>
      </c>
      <c r="AX1586" s="13" t="s">
        <v>78</v>
      </c>
      <c r="AY1586" s="157" t="s">
        <v>165</v>
      </c>
    </row>
    <row r="1587" spans="2:65" s="14" customFormat="1" ht="10.199999999999999">
      <c r="B1587" s="163"/>
      <c r="D1587" s="150" t="s">
        <v>177</v>
      </c>
      <c r="E1587" s="164" t="s">
        <v>31</v>
      </c>
      <c r="F1587" s="165" t="s">
        <v>180</v>
      </c>
      <c r="H1587" s="166">
        <v>11</v>
      </c>
      <c r="I1587" s="167"/>
      <c r="L1587" s="163"/>
      <c r="M1587" s="168"/>
      <c r="T1587" s="169"/>
      <c r="AT1587" s="164" t="s">
        <v>177</v>
      </c>
      <c r="AU1587" s="164" t="s">
        <v>87</v>
      </c>
      <c r="AV1587" s="14" t="s">
        <v>173</v>
      </c>
      <c r="AW1587" s="14" t="s">
        <v>38</v>
      </c>
      <c r="AX1587" s="14" t="s">
        <v>39</v>
      </c>
      <c r="AY1587" s="164" t="s">
        <v>165</v>
      </c>
    </row>
    <row r="1588" spans="2:65" s="1" customFormat="1" ht="49.05" customHeight="1">
      <c r="B1588" s="35"/>
      <c r="C1588" s="132" t="s">
        <v>1536</v>
      </c>
      <c r="D1588" s="132" t="s">
        <v>168</v>
      </c>
      <c r="E1588" s="133" t="s">
        <v>1537</v>
      </c>
      <c r="F1588" s="134" t="s">
        <v>1538</v>
      </c>
      <c r="G1588" s="135" t="s">
        <v>1539</v>
      </c>
      <c r="H1588" s="188"/>
      <c r="I1588" s="137"/>
      <c r="J1588" s="138">
        <f>ROUND(I1588*H1588,2)</f>
        <v>0</v>
      </c>
      <c r="K1588" s="134" t="s">
        <v>172</v>
      </c>
      <c r="L1588" s="35"/>
      <c r="M1588" s="139" t="s">
        <v>31</v>
      </c>
      <c r="N1588" s="140" t="s">
        <v>49</v>
      </c>
      <c r="P1588" s="141">
        <f>O1588*H1588</f>
        <v>0</v>
      </c>
      <c r="Q1588" s="141">
        <v>0</v>
      </c>
      <c r="R1588" s="141">
        <f>Q1588*H1588</f>
        <v>0</v>
      </c>
      <c r="S1588" s="141">
        <v>0</v>
      </c>
      <c r="T1588" s="142">
        <f>S1588*H1588</f>
        <v>0</v>
      </c>
      <c r="AR1588" s="143" t="s">
        <v>313</v>
      </c>
      <c r="AT1588" s="143" t="s">
        <v>168</v>
      </c>
      <c r="AU1588" s="143" t="s">
        <v>87</v>
      </c>
      <c r="AY1588" s="19" t="s">
        <v>165</v>
      </c>
      <c r="BE1588" s="144">
        <f>IF(N1588="základní",J1588,0)</f>
        <v>0</v>
      </c>
      <c r="BF1588" s="144">
        <f>IF(N1588="snížená",J1588,0)</f>
        <v>0</v>
      </c>
      <c r="BG1588" s="144">
        <f>IF(N1588="zákl. přenesená",J1588,0)</f>
        <v>0</v>
      </c>
      <c r="BH1588" s="144">
        <f>IF(N1588="sníž. přenesená",J1588,0)</f>
        <v>0</v>
      </c>
      <c r="BI1588" s="144">
        <f>IF(N1588="nulová",J1588,0)</f>
        <v>0</v>
      </c>
      <c r="BJ1588" s="19" t="s">
        <v>39</v>
      </c>
      <c r="BK1588" s="144">
        <f>ROUND(I1588*H1588,2)</f>
        <v>0</v>
      </c>
      <c r="BL1588" s="19" t="s">
        <v>313</v>
      </c>
      <c r="BM1588" s="143" t="s">
        <v>1540</v>
      </c>
    </row>
    <row r="1589" spans="2:65" s="1" customFormat="1" ht="10.199999999999999" hidden="1">
      <c r="B1589" s="35"/>
      <c r="D1589" s="145" t="s">
        <v>175</v>
      </c>
      <c r="F1589" s="146" t="s">
        <v>1541</v>
      </c>
      <c r="I1589" s="147"/>
      <c r="L1589" s="35"/>
      <c r="M1589" s="148"/>
      <c r="T1589" s="56"/>
      <c r="AT1589" s="19" t="s">
        <v>175</v>
      </c>
      <c r="AU1589" s="19" t="s">
        <v>87</v>
      </c>
    </row>
    <row r="1590" spans="2:65" s="11" customFormat="1" ht="22.8" customHeight="1">
      <c r="B1590" s="120"/>
      <c r="D1590" s="121" t="s">
        <v>77</v>
      </c>
      <c r="E1590" s="130" t="s">
        <v>1542</v>
      </c>
      <c r="F1590" s="130" t="s">
        <v>1543</v>
      </c>
      <c r="I1590" s="123"/>
      <c r="J1590" s="131">
        <f>BK1590</f>
        <v>0</v>
      </c>
      <c r="L1590" s="120"/>
      <c r="M1590" s="125"/>
      <c r="P1590" s="126">
        <f>SUM(P1591:P1611)</f>
        <v>0</v>
      </c>
      <c r="R1590" s="126">
        <f>SUM(R1591:R1611)</f>
        <v>1.0250954999999999</v>
      </c>
      <c r="T1590" s="127">
        <f>SUM(T1591:T1611)</f>
        <v>0</v>
      </c>
      <c r="AR1590" s="121" t="s">
        <v>87</v>
      </c>
      <c r="AT1590" s="128" t="s">
        <v>77</v>
      </c>
      <c r="AU1590" s="128" t="s">
        <v>39</v>
      </c>
      <c r="AY1590" s="121" t="s">
        <v>165</v>
      </c>
      <c r="BK1590" s="129">
        <f>SUM(BK1591:BK1611)</f>
        <v>0</v>
      </c>
    </row>
    <row r="1591" spans="2:65" s="1" customFormat="1" ht="44.25" customHeight="1">
      <c r="B1591" s="35"/>
      <c r="C1591" s="132" t="s">
        <v>1544</v>
      </c>
      <c r="D1591" s="132" t="s">
        <v>168</v>
      </c>
      <c r="E1591" s="133" t="s">
        <v>1545</v>
      </c>
      <c r="F1591" s="134" t="s">
        <v>1546</v>
      </c>
      <c r="G1591" s="135" t="s">
        <v>183</v>
      </c>
      <c r="H1591" s="136">
        <v>18.239999999999998</v>
      </c>
      <c r="I1591" s="137"/>
      <c r="J1591" s="138">
        <f>ROUND(I1591*H1591,2)</f>
        <v>0</v>
      </c>
      <c r="K1591" s="134" t="s">
        <v>172</v>
      </c>
      <c r="L1591" s="35"/>
      <c r="M1591" s="139" t="s">
        <v>31</v>
      </c>
      <c r="N1591" s="140" t="s">
        <v>49</v>
      </c>
      <c r="P1591" s="141">
        <f>O1591*H1591</f>
        <v>0</v>
      </c>
      <c r="Q1591" s="141">
        <v>0</v>
      </c>
      <c r="R1591" s="141">
        <f>Q1591*H1591</f>
        <v>0</v>
      </c>
      <c r="S1591" s="141">
        <v>0</v>
      </c>
      <c r="T1591" s="142">
        <f>S1591*H1591</f>
        <v>0</v>
      </c>
      <c r="AR1591" s="143" t="s">
        <v>313</v>
      </c>
      <c r="AT1591" s="143" t="s">
        <v>168</v>
      </c>
      <c r="AU1591" s="143" t="s">
        <v>87</v>
      </c>
      <c r="AY1591" s="19" t="s">
        <v>165</v>
      </c>
      <c r="BE1591" s="144">
        <f>IF(N1591="základní",J1591,0)</f>
        <v>0</v>
      </c>
      <c r="BF1591" s="144">
        <f>IF(N1591="snížená",J1591,0)</f>
        <v>0</v>
      </c>
      <c r="BG1591" s="144">
        <f>IF(N1591="zákl. přenesená",J1591,0)</f>
        <v>0</v>
      </c>
      <c r="BH1591" s="144">
        <f>IF(N1591="sníž. přenesená",J1591,0)</f>
        <v>0</v>
      </c>
      <c r="BI1591" s="144">
        <f>IF(N1591="nulová",J1591,0)</f>
        <v>0</v>
      </c>
      <c r="BJ1591" s="19" t="s">
        <v>39</v>
      </c>
      <c r="BK1591" s="144">
        <f>ROUND(I1591*H1591,2)</f>
        <v>0</v>
      </c>
      <c r="BL1591" s="19" t="s">
        <v>313</v>
      </c>
      <c r="BM1591" s="143" t="s">
        <v>1547</v>
      </c>
    </row>
    <row r="1592" spans="2:65" s="1" customFormat="1" ht="10.199999999999999" hidden="1">
      <c r="B1592" s="35"/>
      <c r="D1592" s="145" t="s">
        <v>175</v>
      </c>
      <c r="F1592" s="146" t="s">
        <v>1548</v>
      </c>
      <c r="I1592" s="147"/>
      <c r="L1592" s="35"/>
      <c r="M1592" s="148"/>
      <c r="T1592" s="56"/>
      <c r="AT1592" s="19" t="s">
        <v>175</v>
      </c>
      <c r="AU1592" s="19" t="s">
        <v>87</v>
      </c>
    </row>
    <row r="1593" spans="2:65" s="1" customFormat="1" ht="19.2">
      <c r="B1593" s="35"/>
      <c r="D1593" s="150" t="s">
        <v>443</v>
      </c>
      <c r="F1593" s="187" t="s">
        <v>1549</v>
      </c>
      <c r="I1593" s="147"/>
      <c r="L1593" s="35"/>
      <c r="M1593" s="148"/>
      <c r="T1593" s="56"/>
      <c r="AT1593" s="19" t="s">
        <v>443</v>
      </c>
      <c r="AU1593" s="19" t="s">
        <v>87</v>
      </c>
    </row>
    <row r="1594" spans="2:65" s="12" customFormat="1" ht="10.199999999999999">
      <c r="B1594" s="149"/>
      <c r="D1594" s="150" t="s">
        <v>177</v>
      </c>
      <c r="E1594" s="151" t="s">
        <v>31</v>
      </c>
      <c r="F1594" s="152" t="s">
        <v>1550</v>
      </c>
      <c r="H1594" s="151" t="s">
        <v>31</v>
      </c>
      <c r="I1594" s="153"/>
      <c r="L1594" s="149"/>
      <c r="M1594" s="154"/>
      <c r="T1594" s="155"/>
      <c r="AT1594" s="151" t="s">
        <v>177</v>
      </c>
      <c r="AU1594" s="151" t="s">
        <v>87</v>
      </c>
      <c r="AV1594" s="12" t="s">
        <v>39</v>
      </c>
      <c r="AW1594" s="12" t="s">
        <v>38</v>
      </c>
      <c r="AX1594" s="12" t="s">
        <v>78</v>
      </c>
      <c r="AY1594" s="151" t="s">
        <v>165</v>
      </c>
    </row>
    <row r="1595" spans="2:65" s="12" customFormat="1" ht="10.199999999999999">
      <c r="B1595" s="149"/>
      <c r="D1595" s="150" t="s">
        <v>177</v>
      </c>
      <c r="E1595" s="151" t="s">
        <v>31</v>
      </c>
      <c r="F1595" s="152" t="s">
        <v>692</v>
      </c>
      <c r="H1595" s="151" t="s">
        <v>31</v>
      </c>
      <c r="I1595" s="153"/>
      <c r="L1595" s="149"/>
      <c r="M1595" s="154"/>
      <c r="T1595" s="155"/>
      <c r="AT1595" s="151" t="s">
        <v>177</v>
      </c>
      <c r="AU1595" s="151" t="s">
        <v>87</v>
      </c>
      <c r="AV1595" s="12" t="s">
        <v>39</v>
      </c>
      <c r="AW1595" s="12" t="s">
        <v>38</v>
      </c>
      <c r="AX1595" s="12" t="s">
        <v>78</v>
      </c>
      <c r="AY1595" s="151" t="s">
        <v>165</v>
      </c>
    </row>
    <row r="1596" spans="2:65" s="13" customFormat="1" ht="10.199999999999999">
      <c r="B1596" s="156"/>
      <c r="D1596" s="150" t="s">
        <v>177</v>
      </c>
      <c r="E1596" s="157" t="s">
        <v>31</v>
      </c>
      <c r="F1596" s="158" t="s">
        <v>1551</v>
      </c>
      <c r="H1596" s="159">
        <v>8.64</v>
      </c>
      <c r="I1596" s="160"/>
      <c r="L1596" s="156"/>
      <c r="M1596" s="161"/>
      <c r="T1596" s="162"/>
      <c r="AT1596" s="157" t="s">
        <v>177</v>
      </c>
      <c r="AU1596" s="157" t="s">
        <v>87</v>
      </c>
      <c r="AV1596" s="13" t="s">
        <v>87</v>
      </c>
      <c r="AW1596" s="13" t="s">
        <v>38</v>
      </c>
      <c r="AX1596" s="13" t="s">
        <v>78</v>
      </c>
      <c r="AY1596" s="157" t="s">
        <v>165</v>
      </c>
    </row>
    <row r="1597" spans="2:65" s="12" customFormat="1" ht="10.199999999999999">
      <c r="B1597" s="149"/>
      <c r="D1597" s="150" t="s">
        <v>177</v>
      </c>
      <c r="E1597" s="151" t="s">
        <v>31</v>
      </c>
      <c r="F1597" s="152" t="s">
        <v>694</v>
      </c>
      <c r="H1597" s="151" t="s">
        <v>31</v>
      </c>
      <c r="I1597" s="153"/>
      <c r="L1597" s="149"/>
      <c r="M1597" s="154"/>
      <c r="T1597" s="155"/>
      <c r="AT1597" s="151" t="s">
        <v>177</v>
      </c>
      <c r="AU1597" s="151" t="s">
        <v>87</v>
      </c>
      <c r="AV1597" s="12" t="s">
        <v>39</v>
      </c>
      <c r="AW1597" s="12" t="s">
        <v>38</v>
      </c>
      <c r="AX1597" s="12" t="s">
        <v>78</v>
      </c>
      <c r="AY1597" s="151" t="s">
        <v>165</v>
      </c>
    </row>
    <row r="1598" spans="2:65" s="13" customFormat="1" ht="10.199999999999999">
      <c r="B1598" s="156"/>
      <c r="D1598" s="150" t="s">
        <v>177</v>
      </c>
      <c r="E1598" s="157" t="s">
        <v>31</v>
      </c>
      <c r="F1598" s="158" t="s">
        <v>1552</v>
      </c>
      <c r="H1598" s="159">
        <v>9.6</v>
      </c>
      <c r="I1598" s="160"/>
      <c r="L1598" s="156"/>
      <c r="M1598" s="161"/>
      <c r="T1598" s="162"/>
      <c r="AT1598" s="157" t="s">
        <v>177</v>
      </c>
      <c r="AU1598" s="157" t="s">
        <v>87</v>
      </c>
      <c r="AV1598" s="13" t="s">
        <v>87</v>
      </c>
      <c r="AW1598" s="13" t="s">
        <v>38</v>
      </c>
      <c r="AX1598" s="13" t="s">
        <v>78</v>
      </c>
      <c r="AY1598" s="157" t="s">
        <v>165</v>
      </c>
    </row>
    <row r="1599" spans="2:65" s="14" customFormat="1" ht="10.199999999999999">
      <c r="B1599" s="163"/>
      <c r="D1599" s="150" t="s">
        <v>177</v>
      </c>
      <c r="E1599" s="164" t="s">
        <v>31</v>
      </c>
      <c r="F1599" s="165" t="s">
        <v>180</v>
      </c>
      <c r="H1599" s="166">
        <v>18.239999999999998</v>
      </c>
      <c r="I1599" s="167"/>
      <c r="L1599" s="163"/>
      <c r="M1599" s="168"/>
      <c r="T1599" s="169"/>
      <c r="AT1599" s="164" t="s">
        <v>177</v>
      </c>
      <c r="AU1599" s="164" t="s">
        <v>87</v>
      </c>
      <c r="AV1599" s="14" t="s">
        <v>173</v>
      </c>
      <c r="AW1599" s="14" t="s">
        <v>38</v>
      </c>
      <c r="AX1599" s="14" t="s">
        <v>39</v>
      </c>
      <c r="AY1599" s="164" t="s">
        <v>165</v>
      </c>
    </row>
    <row r="1600" spans="2:65" s="1" customFormat="1" ht="21.75" customHeight="1">
      <c r="B1600" s="35"/>
      <c r="C1600" s="177" t="s">
        <v>1553</v>
      </c>
      <c r="D1600" s="177" t="s">
        <v>409</v>
      </c>
      <c r="E1600" s="178" t="s">
        <v>1554</v>
      </c>
      <c r="F1600" s="179" t="s">
        <v>1555</v>
      </c>
      <c r="G1600" s="180" t="s">
        <v>183</v>
      </c>
      <c r="H1600" s="181">
        <v>20.064</v>
      </c>
      <c r="I1600" s="182"/>
      <c r="J1600" s="183">
        <f>ROUND(I1600*H1600,2)</f>
        <v>0</v>
      </c>
      <c r="K1600" s="179" t="s">
        <v>172</v>
      </c>
      <c r="L1600" s="184"/>
      <c r="M1600" s="185" t="s">
        <v>31</v>
      </c>
      <c r="N1600" s="186" t="s">
        <v>49</v>
      </c>
      <c r="P1600" s="141">
        <f>O1600*H1600</f>
        <v>0</v>
      </c>
      <c r="Q1600" s="141">
        <v>1.49E-2</v>
      </c>
      <c r="R1600" s="141">
        <f>Q1600*H1600</f>
        <v>0.29895359999999999</v>
      </c>
      <c r="S1600" s="141">
        <v>0</v>
      </c>
      <c r="T1600" s="142">
        <f>S1600*H1600</f>
        <v>0</v>
      </c>
      <c r="AR1600" s="143" t="s">
        <v>483</v>
      </c>
      <c r="AT1600" s="143" t="s">
        <v>409</v>
      </c>
      <c r="AU1600" s="143" t="s">
        <v>87</v>
      </c>
      <c r="AY1600" s="19" t="s">
        <v>165</v>
      </c>
      <c r="BE1600" s="144">
        <f>IF(N1600="základní",J1600,0)</f>
        <v>0</v>
      </c>
      <c r="BF1600" s="144">
        <f>IF(N1600="snížená",J1600,0)</f>
        <v>0</v>
      </c>
      <c r="BG1600" s="144">
        <f>IF(N1600="zákl. přenesená",J1600,0)</f>
        <v>0</v>
      </c>
      <c r="BH1600" s="144">
        <f>IF(N1600="sníž. přenesená",J1600,0)</f>
        <v>0</v>
      </c>
      <c r="BI1600" s="144">
        <f>IF(N1600="nulová",J1600,0)</f>
        <v>0</v>
      </c>
      <c r="BJ1600" s="19" t="s">
        <v>39</v>
      </c>
      <c r="BK1600" s="144">
        <f>ROUND(I1600*H1600,2)</f>
        <v>0</v>
      </c>
      <c r="BL1600" s="19" t="s">
        <v>313</v>
      </c>
      <c r="BM1600" s="143" t="s">
        <v>1556</v>
      </c>
    </row>
    <row r="1601" spans="2:65" s="13" customFormat="1" ht="10.199999999999999">
      <c r="B1601" s="156"/>
      <c r="D1601" s="150" t="s">
        <v>177</v>
      </c>
      <c r="E1601" s="157" t="s">
        <v>31</v>
      </c>
      <c r="F1601" s="158" t="s">
        <v>1557</v>
      </c>
      <c r="H1601" s="159">
        <v>20.064</v>
      </c>
      <c r="I1601" s="160"/>
      <c r="L1601" s="156"/>
      <c r="M1601" s="161"/>
      <c r="T1601" s="162"/>
      <c r="AT1601" s="157" t="s">
        <v>177</v>
      </c>
      <c r="AU1601" s="157" t="s">
        <v>87</v>
      </c>
      <c r="AV1601" s="13" t="s">
        <v>87</v>
      </c>
      <c r="AW1601" s="13" t="s">
        <v>38</v>
      </c>
      <c r="AX1601" s="13" t="s">
        <v>39</v>
      </c>
      <c r="AY1601" s="157" t="s">
        <v>165</v>
      </c>
    </row>
    <row r="1602" spans="2:65" s="1" customFormat="1" ht="49.05" customHeight="1">
      <c r="B1602" s="35"/>
      <c r="C1602" s="132" t="s">
        <v>1558</v>
      </c>
      <c r="D1602" s="132" t="s">
        <v>168</v>
      </c>
      <c r="E1602" s="133" t="s">
        <v>1559</v>
      </c>
      <c r="F1602" s="134" t="s">
        <v>1560</v>
      </c>
      <c r="G1602" s="135" t="s">
        <v>183</v>
      </c>
      <c r="H1602" s="136">
        <v>43.95</v>
      </c>
      <c r="I1602" s="137"/>
      <c r="J1602" s="138">
        <f>ROUND(I1602*H1602,2)</f>
        <v>0</v>
      </c>
      <c r="K1602" s="134" t="s">
        <v>172</v>
      </c>
      <c r="L1602" s="35"/>
      <c r="M1602" s="139" t="s">
        <v>31</v>
      </c>
      <c r="N1602" s="140" t="s">
        <v>49</v>
      </c>
      <c r="P1602" s="141">
        <f>O1602*H1602</f>
        <v>0</v>
      </c>
      <c r="Q1602" s="141">
        <v>1.6521999999999998E-2</v>
      </c>
      <c r="R1602" s="141">
        <f>Q1602*H1602</f>
        <v>0.72614190000000001</v>
      </c>
      <c r="S1602" s="141">
        <v>0</v>
      </c>
      <c r="T1602" s="142">
        <f>S1602*H1602</f>
        <v>0</v>
      </c>
      <c r="AR1602" s="143" t="s">
        <v>313</v>
      </c>
      <c r="AT1602" s="143" t="s">
        <v>168</v>
      </c>
      <c r="AU1602" s="143" t="s">
        <v>87</v>
      </c>
      <c r="AY1602" s="19" t="s">
        <v>165</v>
      </c>
      <c r="BE1602" s="144">
        <f>IF(N1602="základní",J1602,0)</f>
        <v>0</v>
      </c>
      <c r="BF1602" s="144">
        <f>IF(N1602="snížená",J1602,0)</f>
        <v>0</v>
      </c>
      <c r="BG1602" s="144">
        <f>IF(N1602="zákl. přenesená",J1602,0)</f>
        <v>0</v>
      </c>
      <c r="BH1602" s="144">
        <f>IF(N1602="sníž. přenesená",J1602,0)</f>
        <v>0</v>
      </c>
      <c r="BI1602" s="144">
        <f>IF(N1602="nulová",J1602,0)</f>
        <v>0</v>
      </c>
      <c r="BJ1602" s="19" t="s">
        <v>39</v>
      </c>
      <c r="BK1602" s="144">
        <f>ROUND(I1602*H1602,2)</f>
        <v>0</v>
      </c>
      <c r="BL1602" s="19" t="s">
        <v>313</v>
      </c>
      <c r="BM1602" s="143" t="s">
        <v>1561</v>
      </c>
    </row>
    <row r="1603" spans="2:65" s="1" customFormat="1" ht="10.199999999999999" hidden="1">
      <c r="B1603" s="35"/>
      <c r="D1603" s="145" t="s">
        <v>175</v>
      </c>
      <c r="F1603" s="146" t="s">
        <v>1562</v>
      </c>
      <c r="I1603" s="147"/>
      <c r="L1603" s="35"/>
      <c r="M1603" s="148"/>
      <c r="T1603" s="56"/>
      <c r="AT1603" s="19" t="s">
        <v>175</v>
      </c>
      <c r="AU1603" s="19" t="s">
        <v>87</v>
      </c>
    </row>
    <row r="1604" spans="2:65" s="1" customFormat="1" ht="19.2">
      <c r="B1604" s="35"/>
      <c r="D1604" s="150" t="s">
        <v>443</v>
      </c>
      <c r="F1604" s="187" t="s">
        <v>1563</v>
      </c>
      <c r="I1604" s="147"/>
      <c r="L1604" s="35"/>
      <c r="M1604" s="148"/>
      <c r="T1604" s="56"/>
      <c r="AT1604" s="19" t="s">
        <v>443</v>
      </c>
      <c r="AU1604" s="19" t="s">
        <v>87</v>
      </c>
    </row>
    <row r="1605" spans="2:65" s="12" customFormat="1" ht="10.199999999999999">
      <c r="B1605" s="149"/>
      <c r="D1605" s="150" t="s">
        <v>177</v>
      </c>
      <c r="E1605" s="151" t="s">
        <v>31</v>
      </c>
      <c r="F1605" s="152" t="s">
        <v>1564</v>
      </c>
      <c r="H1605" s="151" t="s">
        <v>31</v>
      </c>
      <c r="I1605" s="153"/>
      <c r="L1605" s="149"/>
      <c r="M1605" s="154"/>
      <c r="T1605" s="155"/>
      <c r="AT1605" s="151" t="s">
        <v>177</v>
      </c>
      <c r="AU1605" s="151" t="s">
        <v>87</v>
      </c>
      <c r="AV1605" s="12" t="s">
        <v>39</v>
      </c>
      <c r="AW1605" s="12" t="s">
        <v>38</v>
      </c>
      <c r="AX1605" s="12" t="s">
        <v>78</v>
      </c>
      <c r="AY1605" s="151" t="s">
        <v>165</v>
      </c>
    </row>
    <row r="1606" spans="2:65" s="13" customFormat="1" ht="10.199999999999999">
      <c r="B1606" s="156"/>
      <c r="D1606" s="150" t="s">
        <v>177</v>
      </c>
      <c r="E1606" s="157" t="s">
        <v>31</v>
      </c>
      <c r="F1606" s="158" t="s">
        <v>1565</v>
      </c>
      <c r="H1606" s="159">
        <v>41.85</v>
      </c>
      <c r="I1606" s="160"/>
      <c r="L1606" s="156"/>
      <c r="M1606" s="161"/>
      <c r="T1606" s="162"/>
      <c r="AT1606" s="157" t="s">
        <v>177</v>
      </c>
      <c r="AU1606" s="157" t="s">
        <v>87</v>
      </c>
      <c r="AV1606" s="13" t="s">
        <v>87</v>
      </c>
      <c r="AW1606" s="13" t="s">
        <v>38</v>
      </c>
      <c r="AX1606" s="13" t="s">
        <v>78</v>
      </c>
      <c r="AY1606" s="157" t="s">
        <v>165</v>
      </c>
    </row>
    <row r="1607" spans="2:65" s="12" customFormat="1" ht="10.199999999999999">
      <c r="B1607" s="149"/>
      <c r="D1607" s="150" t="s">
        <v>177</v>
      </c>
      <c r="E1607" s="151" t="s">
        <v>31</v>
      </c>
      <c r="F1607" s="152" t="s">
        <v>1566</v>
      </c>
      <c r="H1607" s="151" t="s">
        <v>31</v>
      </c>
      <c r="I1607" s="153"/>
      <c r="L1607" s="149"/>
      <c r="M1607" s="154"/>
      <c r="T1607" s="155"/>
      <c r="AT1607" s="151" t="s">
        <v>177</v>
      </c>
      <c r="AU1607" s="151" t="s">
        <v>87</v>
      </c>
      <c r="AV1607" s="12" t="s">
        <v>39</v>
      </c>
      <c r="AW1607" s="12" t="s">
        <v>38</v>
      </c>
      <c r="AX1607" s="12" t="s">
        <v>78</v>
      </c>
      <c r="AY1607" s="151" t="s">
        <v>165</v>
      </c>
    </row>
    <row r="1608" spans="2:65" s="13" customFormat="1" ht="10.199999999999999">
      <c r="B1608" s="156"/>
      <c r="D1608" s="150" t="s">
        <v>177</v>
      </c>
      <c r="E1608" s="157" t="s">
        <v>31</v>
      </c>
      <c r="F1608" s="158" t="s">
        <v>1567</v>
      </c>
      <c r="H1608" s="159">
        <v>2.1</v>
      </c>
      <c r="I1608" s="160"/>
      <c r="L1608" s="156"/>
      <c r="M1608" s="161"/>
      <c r="T1608" s="162"/>
      <c r="AT1608" s="157" t="s">
        <v>177</v>
      </c>
      <c r="AU1608" s="157" t="s">
        <v>87</v>
      </c>
      <c r="AV1608" s="13" t="s">
        <v>87</v>
      </c>
      <c r="AW1608" s="13" t="s">
        <v>38</v>
      </c>
      <c r="AX1608" s="13" t="s">
        <v>78</v>
      </c>
      <c r="AY1608" s="157" t="s">
        <v>165</v>
      </c>
    </row>
    <row r="1609" spans="2:65" s="14" customFormat="1" ht="10.199999999999999">
      <c r="B1609" s="163"/>
      <c r="D1609" s="150" t="s">
        <v>177</v>
      </c>
      <c r="E1609" s="164" t="s">
        <v>31</v>
      </c>
      <c r="F1609" s="165" t="s">
        <v>180</v>
      </c>
      <c r="H1609" s="166">
        <v>43.95</v>
      </c>
      <c r="I1609" s="167"/>
      <c r="L1609" s="163"/>
      <c r="M1609" s="168"/>
      <c r="T1609" s="169"/>
      <c r="AT1609" s="164" t="s">
        <v>177</v>
      </c>
      <c r="AU1609" s="164" t="s">
        <v>87</v>
      </c>
      <c r="AV1609" s="14" t="s">
        <v>173</v>
      </c>
      <c r="AW1609" s="14" t="s">
        <v>38</v>
      </c>
      <c r="AX1609" s="14" t="s">
        <v>39</v>
      </c>
      <c r="AY1609" s="164" t="s">
        <v>165</v>
      </c>
    </row>
    <row r="1610" spans="2:65" s="1" customFormat="1" ht="55.5" customHeight="1">
      <c r="B1610" s="35"/>
      <c r="C1610" s="132" t="s">
        <v>1568</v>
      </c>
      <c r="D1610" s="132" t="s">
        <v>168</v>
      </c>
      <c r="E1610" s="133" t="s">
        <v>1569</v>
      </c>
      <c r="F1610" s="134" t="s">
        <v>1570</v>
      </c>
      <c r="G1610" s="135" t="s">
        <v>1278</v>
      </c>
      <c r="H1610" s="136">
        <v>1.0249999999999999</v>
      </c>
      <c r="I1610" s="137"/>
      <c r="J1610" s="138">
        <f>ROUND(I1610*H1610,2)</f>
        <v>0</v>
      </c>
      <c r="K1610" s="134" t="s">
        <v>172</v>
      </c>
      <c r="L1610" s="35"/>
      <c r="M1610" s="139" t="s">
        <v>31</v>
      </c>
      <c r="N1610" s="140" t="s">
        <v>49</v>
      </c>
      <c r="P1610" s="141">
        <f>O1610*H1610</f>
        <v>0</v>
      </c>
      <c r="Q1610" s="141">
        <v>0</v>
      </c>
      <c r="R1610" s="141">
        <f>Q1610*H1610</f>
        <v>0</v>
      </c>
      <c r="S1610" s="141">
        <v>0</v>
      </c>
      <c r="T1610" s="142">
        <f>S1610*H1610</f>
        <v>0</v>
      </c>
      <c r="AR1610" s="143" t="s">
        <v>313</v>
      </c>
      <c r="AT1610" s="143" t="s">
        <v>168</v>
      </c>
      <c r="AU1610" s="143" t="s">
        <v>87</v>
      </c>
      <c r="AY1610" s="19" t="s">
        <v>165</v>
      </c>
      <c r="BE1610" s="144">
        <f>IF(N1610="základní",J1610,0)</f>
        <v>0</v>
      </c>
      <c r="BF1610" s="144">
        <f>IF(N1610="snížená",J1610,0)</f>
        <v>0</v>
      </c>
      <c r="BG1610" s="144">
        <f>IF(N1610="zákl. přenesená",J1610,0)</f>
        <v>0</v>
      </c>
      <c r="BH1610" s="144">
        <f>IF(N1610="sníž. přenesená",J1610,0)</f>
        <v>0</v>
      </c>
      <c r="BI1610" s="144">
        <f>IF(N1610="nulová",J1610,0)</f>
        <v>0</v>
      </c>
      <c r="BJ1610" s="19" t="s">
        <v>39</v>
      </c>
      <c r="BK1610" s="144">
        <f>ROUND(I1610*H1610,2)</f>
        <v>0</v>
      </c>
      <c r="BL1610" s="19" t="s">
        <v>313</v>
      </c>
      <c r="BM1610" s="143" t="s">
        <v>1571</v>
      </c>
    </row>
    <row r="1611" spans="2:65" s="1" customFormat="1" ht="10.199999999999999" hidden="1">
      <c r="B1611" s="35"/>
      <c r="D1611" s="145" t="s">
        <v>175</v>
      </c>
      <c r="F1611" s="146" t="s">
        <v>1572</v>
      </c>
      <c r="I1611" s="147"/>
      <c r="L1611" s="35"/>
      <c r="M1611" s="148"/>
      <c r="T1611" s="56"/>
      <c r="AT1611" s="19" t="s">
        <v>175</v>
      </c>
      <c r="AU1611" s="19" t="s">
        <v>87</v>
      </c>
    </row>
    <row r="1612" spans="2:65" s="11" customFormat="1" ht="22.8" customHeight="1">
      <c r="B1612" s="120"/>
      <c r="D1612" s="121" t="s">
        <v>77</v>
      </c>
      <c r="E1612" s="130" t="s">
        <v>1573</v>
      </c>
      <c r="F1612" s="130" t="s">
        <v>1574</v>
      </c>
      <c r="I1612" s="123"/>
      <c r="J1612" s="131">
        <f>BK1612</f>
        <v>0</v>
      </c>
      <c r="L1612" s="120"/>
      <c r="M1612" s="125"/>
      <c r="P1612" s="126">
        <f>SUM(P1613:P1628)</f>
        <v>0</v>
      </c>
      <c r="R1612" s="126">
        <f>SUM(R1613:R1628)</f>
        <v>0</v>
      </c>
      <c r="T1612" s="127">
        <f>SUM(T1613:T1628)</f>
        <v>1.55122</v>
      </c>
      <c r="AR1612" s="121" t="s">
        <v>87</v>
      </c>
      <c r="AT1612" s="128" t="s">
        <v>77</v>
      </c>
      <c r="AU1612" s="128" t="s">
        <v>39</v>
      </c>
      <c r="AY1612" s="121" t="s">
        <v>165</v>
      </c>
      <c r="BK1612" s="129">
        <f>SUM(BK1613:BK1628)</f>
        <v>0</v>
      </c>
    </row>
    <row r="1613" spans="2:65" s="1" customFormat="1" ht="37.799999999999997" customHeight="1">
      <c r="B1613" s="35"/>
      <c r="C1613" s="132" t="s">
        <v>1575</v>
      </c>
      <c r="D1613" s="132" t="s">
        <v>168</v>
      </c>
      <c r="E1613" s="133" t="s">
        <v>1576</v>
      </c>
      <c r="F1613" s="134" t="s">
        <v>1577</v>
      </c>
      <c r="G1613" s="135" t="s">
        <v>103</v>
      </c>
      <c r="H1613" s="136">
        <v>6.3</v>
      </c>
      <c r="I1613" s="137"/>
      <c r="J1613" s="138">
        <f>ROUND(I1613*H1613,2)</f>
        <v>0</v>
      </c>
      <c r="K1613" s="134" t="s">
        <v>31</v>
      </c>
      <c r="L1613" s="35"/>
      <c r="M1613" s="139" t="s">
        <v>31</v>
      </c>
      <c r="N1613" s="140" t="s">
        <v>49</v>
      </c>
      <c r="P1613" s="141">
        <f>O1613*H1613</f>
        <v>0</v>
      </c>
      <c r="Q1613" s="141">
        <v>0</v>
      </c>
      <c r="R1613" s="141">
        <f>Q1613*H1613</f>
        <v>0</v>
      </c>
      <c r="S1613" s="141">
        <v>4.5719999999999997E-2</v>
      </c>
      <c r="T1613" s="142">
        <f>S1613*H1613</f>
        <v>0.28803599999999996</v>
      </c>
      <c r="AR1613" s="143" t="s">
        <v>313</v>
      </c>
      <c r="AT1613" s="143" t="s">
        <v>168</v>
      </c>
      <c r="AU1613" s="143" t="s">
        <v>87</v>
      </c>
      <c r="AY1613" s="19" t="s">
        <v>165</v>
      </c>
      <c r="BE1613" s="144">
        <f>IF(N1613="základní",J1613,0)</f>
        <v>0</v>
      </c>
      <c r="BF1613" s="144">
        <f>IF(N1613="snížená",J1613,0)</f>
        <v>0</v>
      </c>
      <c r="BG1613" s="144">
        <f>IF(N1613="zákl. přenesená",J1613,0)</f>
        <v>0</v>
      </c>
      <c r="BH1613" s="144">
        <f>IF(N1613="sníž. přenesená",J1613,0)</f>
        <v>0</v>
      </c>
      <c r="BI1613" s="144">
        <f>IF(N1613="nulová",J1613,0)</f>
        <v>0</v>
      </c>
      <c r="BJ1613" s="19" t="s">
        <v>39</v>
      </c>
      <c r="BK1613" s="144">
        <f>ROUND(I1613*H1613,2)</f>
        <v>0</v>
      </c>
      <c r="BL1613" s="19" t="s">
        <v>313</v>
      </c>
      <c r="BM1613" s="143" t="s">
        <v>1578</v>
      </c>
    </row>
    <row r="1614" spans="2:65" s="1" customFormat="1" ht="38.4">
      <c r="B1614" s="35"/>
      <c r="D1614" s="150" t="s">
        <v>443</v>
      </c>
      <c r="F1614" s="187" t="s">
        <v>1579</v>
      </c>
      <c r="I1614" s="147"/>
      <c r="L1614" s="35"/>
      <c r="M1614" s="148"/>
      <c r="T1614" s="56"/>
      <c r="AT1614" s="19" t="s">
        <v>443</v>
      </c>
      <c r="AU1614" s="19" t="s">
        <v>87</v>
      </c>
    </row>
    <row r="1615" spans="2:65" s="12" customFormat="1" ht="20.399999999999999">
      <c r="B1615" s="149"/>
      <c r="D1615" s="150" t="s">
        <v>177</v>
      </c>
      <c r="E1615" s="151" t="s">
        <v>31</v>
      </c>
      <c r="F1615" s="152" t="s">
        <v>1580</v>
      </c>
      <c r="H1615" s="151" t="s">
        <v>31</v>
      </c>
      <c r="I1615" s="153"/>
      <c r="L1615" s="149"/>
      <c r="M1615" s="154"/>
      <c r="T1615" s="155"/>
      <c r="AT1615" s="151" t="s">
        <v>177</v>
      </c>
      <c r="AU1615" s="151" t="s">
        <v>87</v>
      </c>
      <c r="AV1615" s="12" t="s">
        <v>39</v>
      </c>
      <c r="AW1615" s="12" t="s">
        <v>38</v>
      </c>
      <c r="AX1615" s="12" t="s">
        <v>78</v>
      </c>
      <c r="AY1615" s="151" t="s">
        <v>165</v>
      </c>
    </row>
    <row r="1616" spans="2:65" s="12" customFormat="1" ht="30.6">
      <c r="B1616" s="149"/>
      <c r="D1616" s="150" t="s">
        <v>177</v>
      </c>
      <c r="E1616" s="151" t="s">
        <v>31</v>
      </c>
      <c r="F1616" s="152" t="s">
        <v>1581</v>
      </c>
      <c r="H1616" s="151" t="s">
        <v>31</v>
      </c>
      <c r="I1616" s="153"/>
      <c r="L1616" s="149"/>
      <c r="M1616" s="154"/>
      <c r="T1616" s="155"/>
      <c r="AT1616" s="151" t="s">
        <v>177</v>
      </c>
      <c r="AU1616" s="151" t="s">
        <v>87</v>
      </c>
      <c r="AV1616" s="12" t="s">
        <v>39</v>
      </c>
      <c r="AW1616" s="12" t="s">
        <v>38</v>
      </c>
      <c r="AX1616" s="12" t="s">
        <v>78</v>
      </c>
      <c r="AY1616" s="151" t="s">
        <v>165</v>
      </c>
    </row>
    <row r="1617" spans="2:65" s="13" customFormat="1" ht="10.199999999999999">
      <c r="B1617" s="156"/>
      <c r="D1617" s="150" t="s">
        <v>177</v>
      </c>
      <c r="E1617" s="157" t="s">
        <v>31</v>
      </c>
      <c r="F1617" s="158" t="s">
        <v>1582</v>
      </c>
      <c r="H1617" s="159">
        <v>6.3</v>
      </c>
      <c r="I1617" s="160"/>
      <c r="L1617" s="156"/>
      <c r="M1617" s="161"/>
      <c r="T1617" s="162"/>
      <c r="AT1617" s="157" t="s">
        <v>177</v>
      </c>
      <c r="AU1617" s="157" t="s">
        <v>87</v>
      </c>
      <c r="AV1617" s="13" t="s">
        <v>87</v>
      </c>
      <c r="AW1617" s="13" t="s">
        <v>38</v>
      </c>
      <c r="AX1617" s="13" t="s">
        <v>78</v>
      </c>
      <c r="AY1617" s="157" t="s">
        <v>165</v>
      </c>
    </row>
    <row r="1618" spans="2:65" s="12" customFormat="1" ht="30.6">
      <c r="B1618" s="149"/>
      <c r="D1618" s="150" t="s">
        <v>177</v>
      </c>
      <c r="E1618" s="151" t="s">
        <v>31</v>
      </c>
      <c r="F1618" s="152" t="s">
        <v>1583</v>
      </c>
      <c r="H1618" s="151" t="s">
        <v>31</v>
      </c>
      <c r="I1618" s="153"/>
      <c r="L1618" s="149"/>
      <c r="M1618" s="154"/>
      <c r="T1618" s="155"/>
      <c r="AT1618" s="151" t="s">
        <v>177</v>
      </c>
      <c r="AU1618" s="151" t="s">
        <v>87</v>
      </c>
      <c r="AV1618" s="12" t="s">
        <v>39</v>
      </c>
      <c r="AW1618" s="12" t="s">
        <v>38</v>
      </c>
      <c r="AX1618" s="12" t="s">
        <v>78</v>
      </c>
      <c r="AY1618" s="151" t="s">
        <v>165</v>
      </c>
    </row>
    <row r="1619" spans="2:65" s="14" customFormat="1" ht="10.199999999999999">
      <c r="B1619" s="163"/>
      <c r="D1619" s="150" t="s">
        <v>177</v>
      </c>
      <c r="E1619" s="164" t="s">
        <v>31</v>
      </c>
      <c r="F1619" s="165" t="s">
        <v>180</v>
      </c>
      <c r="H1619" s="166">
        <v>6.3</v>
      </c>
      <c r="I1619" s="167"/>
      <c r="L1619" s="163"/>
      <c r="M1619" s="168"/>
      <c r="T1619" s="169"/>
      <c r="AT1619" s="164" t="s">
        <v>177</v>
      </c>
      <c r="AU1619" s="164" t="s">
        <v>87</v>
      </c>
      <c r="AV1619" s="14" t="s">
        <v>173</v>
      </c>
      <c r="AW1619" s="14" t="s">
        <v>38</v>
      </c>
      <c r="AX1619" s="14" t="s">
        <v>39</v>
      </c>
      <c r="AY1619" s="164" t="s">
        <v>165</v>
      </c>
    </row>
    <row r="1620" spans="2:65" s="1" customFormat="1" ht="37.799999999999997" customHeight="1">
      <c r="B1620" s="35"/>
      <c r="C1620" s="132" t="s">
        <v>1584</v>
      </c>
      <c r="D1620" s="132" t="s">
        <v>168</v>
      </c>
      <c r="E1620" s="133" t="s">
        <v>1585</v>
      </c>
      <c r="F1620" s="134" t="s">
        <v>1586</v>
      </c>
      <c r="G1620" s="135" t="s">
        <v>171</v>
      </c>
      <c r="H1620" s="136">
        <v>1</v>
      </c>
      <c r="I1620" s="137"/>
      <c r="J1620" s="138">
        <f>ROUND(I1620*H1620,2)</f>
        <v>0</v>
      </c>
      <c r="K1620" s="134" t="s">
        <v>31</v>
      </c>
      <c r="L1620" s="35"/>
      <c r="M1620" s="139" t="s">
        <v>31</v>
      </c>
      <c r="N1620" s="140" t="s">
        <v>49</v>
      </c>
      <c r="P1620" s="141">
        <f>O1620*H1620</f>
        <v>0</v>
      </c>
      <c r="Q1620" s="141">
        <v>0</v>
      </c>
      <c r="R1620" s="141">
        <f>Q1620*H1620</f>
        <v>0</v>
      </c>
      <c r="S1620" s="141">
        <v>0</v>
      </c>
      <c r="T1620" s="142">
        <f>S1620*H1620</f>
        <v>0</v>
      </c>
      <c r="AR1620" s="143" t="s">
        <v>313</v>
      </c>
      <c r="AT1620" s="143" t="s">
        <v>168</v>
      </c>
      <c r="AU1620" s="143" t="s">
        <v>87</v>
      </c>
      <c r="AY1620" s="19" t="s">
        <v>165</v>
      </c>
      <c r="BE1620" s="144">
        <f>IF(N1620="základní",J1620,0)</f>
        <v>0</v>
      </c>
      <c r="BF1620" s="144">
        <f>IF(N1620="snížená",J1620,0)</f>
        <v>0</v>
      </c>
      <c r="BG1620" s="144">
        <f>IF(N1620="zákl. přenesená",J1620,0)</f>
        <v>0</v>
      </c>
      <c r="BH1620" s="144">
        <f>IF(N1620="sníž. přenesená",J1620,0)</f>
        <v>0</v>
      </c>
      <c r="BI1620" s="144">
        <f>IF(N1620="nulová",J1620,0)</f>
        <v>0</v>
      </c>
      <c r="BJ1620" s="19" t="s">
        <v>39</v>
      </c>
      <c r="BK1620" s="144">
        <f>ROUND(I1620*H1620,2)</f>
        <v>0</v>
      </c>
      <c r="BL1620" s="19" t="s">
        <v>313</v>
      </c>
      <c r="BM1620" s="143" t="s">
        <v>1587</v>
      </c>
    </row>
    <row r="1621" spans="2:65" s="1" customFormat="1" ht="28.8">
      <c r="B1621" s="35"/>
      <c r="D1621" s="150" t="s">
        <v>443</v>
      </c>
      <c r="F1621" s="187" t="s">
        <v>1588</v>
      </c>
      <c r="I1621" s="147"/>
      <c r="L1621" s="35"/>
      <c r="M1621" s="148"/>
      <c r="T1621" s="56"/>
      <c r="AT1621" s="19" t="s">
        <v>443</v>
      </c>
      <c r="AU1621" s="19" t="s">
        <v>87</v>
      </c>
    </row>
    <row r="1622" spans="2:65" s="12" customFormat="1" ht="10.199999999999999">
      <c r="B1622" s="149"/>
      <c r="D1622" s="150" t="s">
        <v>177</v>
      </c>
      <c r="E1622" s="151" t="s">
        <v>31</v>
      </c>
      <c r="F1622" s="152" t="s">
        <v>1589</v>
      </c>
      <c r="H1622" s="151" t="s">
        <v>31</v>
      </c>
      <c r="I1622" s="153"/>
      <c r="L1622" s="149"/>
      <c r="M1622" s="154"/>
      <c r="T1622" s="155"/>
      <c r="AT1622" s="151" t="s">
        <v>177</v>
      </c>
      <c r="AU1622" s="151" t="s">
        <v>87</v>
      </c>
      <c r="AV1622" s="12" t="s">
        <v>39</v>
      </c>
      <c r="AW1622" s="12" t="s">
        <v>38</v>
      </c>
      <c r="AX1622" s="12" t="s">
        <v>78</v>
      </c>
      <c r="AY1622" s="151" t="s">
        <v>165</v>
      </c>
    </row>
    <row r="1623" spans="2:65" s="13" customFormat="1" ht="10.199999999999999">
      <c r="B1623" s="156"/>
      <c r="D1623" s="150" t="s">
        <v>177</v>
      </c>
      <c r="E1623" s="157" t="s">
        <v>31</v>
      </c>
      <c r="F1623" s="158" t="s">
        <v>39</v>
      </c>
      <c r="H1623" s="159">
        <v>1</v>
      </c>
      <c r="I1623" s="160"/>
      <c r="L1623" s="156"/>
      <c r="M1623" s="161"/>
      <c r="T1623" s="162"/>
      <c r="AT1623" s="157" t="s">
        <v>177</v>
      </c>
      <c r="AU1623" s="157" t="s">
        <v>87</v>
      </c>
      <c r="AV1623" s="13" t="s">
        <v>87</v>
      </c>
      <c r="AW1623" s="13" t="s">
        <v>38</v>
      </c>
      <c r="AX1623" s="13" t="s">
        <v>78</v>
      </c>
      <c r="AY1623" s="157" t="s">
        <v>165</v>
      </c>
    </row>
    <row r="1624" spans="2:65" s="12" customFormat="1" ht="20.399999999999999">
      <c r="B1624" s="149"/>
      <c r="D1624" s="150" t="s">
        <v>177</v>
      </c>
      <c r="E1624" s="151" t="s">
        <v>31</v>
      </c>
      <c r="F1624" s="152" t="s">
        <v>1590</v>
      </c>
      <c r="H1624" s="151" t="s">
        <v>31</v>
      </c>
      <c r="I1624" s="153"/>
      <c r="L1624" s="149"/>
      <c r="M1624" s="154"/>
      <c r="T1624" s="155"/>
      <c r="AT1624" s="151" t="s">
        <v>177</v>
      </c>
      <c r="AU1624" s="151" t="s">
        <v>87</v>
      </c>
      <c r="AV1624" s="12" t="s">
        <v>39</v>
      </c>
      <c r="AW1624" s="12" t="s">
        <v>38</v>
      </c>
      <c r="AX1624" s="12" t="s">
        <v>78</v>
      </c>
      <c r="AY1624" s="151" t="s">
        <v>165</v>
      </c>
    </row>
    <row r="1625" spans="2:65" s="14" customFormat="1" ht="10.199999999999999">
      <c r="B1625" s="163"/>
      <c r="D1625" s="150" t="s">
        <v>177</v>
      </c>
      <c r="E1625" s="164" t="s">
        <v>31</v>
      </c>
      <c r="F1625" s="165" t="s">
        <v>180</v>
      </c>
      <c r="H1625" s="166">
        <v>1</v>
      </c>
      <c r="I1625" s="167"/>
      <c r="L1625" s="163"/>
      <c r="M1625" s="168"/>
      <c r="T1625" s="169"/>
      <c r="AT1625" s="164" t="s">
        <v>177</v>
      </c>
      <c r="AU1625" s="164" t="s">
        <v>87</v>
      </c>
      <c r="AV1625" s="14" t="s">
        <v>173</v>
      </c>
      <c r="AW1625" s="14" t="s">
        <v>38</v>
      </c>
      <c r="AX1625" s="14" t="s">
        <v>39</v>
      </c>
      <c r="AY1625" s="164" t="s">
        <v>165</v>
      </c>
    </row>
    <row r="1626" spans="2:65" s="1" customFormat="1" ht="37.799999999999997" customHeight="1">
      <c r="B1626" s="35"/>
      <c r="C1626" s="132" t="s">
        <v>1591</v>
      </c>
      <c r="D1626" s="132" t="s">
        <v>168</v>
      </c>
      <c r="E1626" s="133" t="s">
        <v>1592</v>
      </c>
      <c r="F1626" s="134" t="s">
        <v>1593</v>
      </c>
      <c r="G1626" s="135" t="s">
        <v>103</v>
      </c>
      <c r="H1626" s="136">
        <v>20.8</v>
      </c>
      <c r="I1626" s="137"/>
      <c r="J1626" s="138">
        <f>ROUND(I1626*H1626,2)</f>
        <v>0</v>
      </c>
      <c r="K1626" s="134" t="s">
        <v>31</v>
      </c>
      <c r="L1626" s="35"/>
      <c r="M1626" s="139" t="s">
        <v>31</v>
      </c>
      <c r="N1626" s="140" t="s">
        <v>49</v>
      </c>
      <c r="P1626" s="141">
        <f>O1626*H1626</f>
        <v>0</v>
      </c>
      <c r="Q1626" s="141">
        <v>0</v>
      </c>
      <c r="R1626" s="141">
        <f>Q1626*H1626</f>
        <v>0</v>
      </c>
      <c r="S1626" s="141">
        <v>6.0729999999999999E-2</v>
      </c>
      <c r="T1626" s="142">
        <f>S1626*H1626</f>
        <v>1.2631840000000001</v>
      </c>
      <c r="AR1626" s="143" t="s">
        <v>313</v>
      </c>
      <c r="AT1626" s="143" t="s">
        <v>168</v>
      </c>
      <c r="AU1626" s="143" t="s">
        <v>87</v>
      </c>
      <c r="AY1626" s="19" t="s">
        <v>165</v>
      </c>
      <c r="BE1626" s="144">
        <f>IF(N1626="základní",J1626,0)</f>
        <v>0</v>
      </c>
      <c r="BF1626" s="144">
        <f>IF(N1626="snížená",J1626,0)</f>
        <v>0</v>
      </c>
      <c r="BG1626" s="144">
        <f>IF(N1626="zákl. přenesená",J1626,0)</f>
        <v>0</v>
      </c>
      <c r="BH1626" s="144">
        <f>IF(N1626="sníž. přenesená",J1626,0)</f>
        <v>0</v>
      </c>
      <c r="BI1626" s="144">
        <f>IF(N1626="nulová",J1626,0)</f>
        <v>0</v>
      </c>
      <c r="BJ1626" s="19" t="s">
        <v>39</v>
      </c>
      <c r="BK1626" s="144">
        <f>ROUND(I1626*H1626,2)</f>
        <v>0</v>
      </c>
      <c r="BL1626" s="19" t="s">
        <v>313</v>
      </c>
      <c r="BM1626" s="143" t="s">
        <v>1594</v>
      </c>
    </row>
    <row r="1627" spans="2:65" s="1" customFormat="1" ht="66.75" customHeight="1">
      <c r="B1627" s="35"/>
      <c r="C1627" s="132" t="s">
        <v>1595</v>
      </c>
      <c r="D1627" s="132" t="s">
        <v>168</v>
      </c>
      <c r="E1627" s="133" t="s">
        <v>1596</v>
      </c>
      <c r="F1627" s="134" t="s">
        <v>1597</v>
      </c>
      <c r="G1627" s="135" t="s">
        <v>1539</v>
      </c>
      <c r="H1627" s="188"/>
      <c r="I1627" s="137"/>
      <c r="J1627" s="138">
        <f>ROUND(I1627*H1627,2)</f>
        <v>0</v>
      </c>
      <c r="K1627" s="134" t="s">
        <v>172</v>
      </c>
      <c r="L1627" s="35"/>
      <c r="M1627" s="139" t="s">
        <v>31</v>
      </c>
      <c r="N1627" s="140" t="s">
        <v>49</v>
      </c>
      <c r="P1627" s="141">
        <f>O1627*H1627</f>
        <v>0</v>
      </c>
      <c r="Q1627" s="141">
        <v>0</v>
      </c>
      <c r="R1627" s="141">
        <f>Q1627*H1627</f>
        <v>0</v>
      </c>
      <c r="S1627" s="141">
        <v>0</v>
      </c>
      <c r="T1627" s="142">
        <f>S1627*H1627</f>
        <v>0</v>
      </c>
      <c r="AR1627" s="143" t="s">
        <v>313</v>
      </c>
      <c r="AT1627" s="143" t="s">
        <v>168</v>
      </c>
      <c r="AU1627" s="143" t="s">
        <v>87</v>
      </c>
      <c r="AY1627" s="19" t="s">
        <v>165</v>
      </c>
      <c r="BE1627" s="144">
        <f>IF(N1627="základní",J1627,0)</f>
        <v>0</v>
      </c>
      <c r="BF1627" s="144">
        <f>IF(N1627="snížená",J1627,0)</f>
        <v>0</v>
      </c>
      <c r="BG1627" s="144">
        <f>IF(N1627="zákl. přenesená",J1627,0)</f>
        <v>0</v>
      </c>
      <c r="BH1627" s="144">
        <f>IF(N1627="sníž. přenesená",J1627,0)</f>
        <v>0</v>
      </c>
      <c r="BI1627" s="144">
        <f>IF(N1627="nulová",J1627,0)</f>
        <v>0</v>
      </c>
      <c r="BJ1627" s="19" t="s">
        <v>39</v>
      </c>
      <c r="BK1627" s="144">
        <f>ROUND(I1627*H1627,2)</f>
        <v>0</v>
      </c>
      <c r="BL1627" s="19" t="s">
        <v>313</v>
      </c>
      <c r="BM1627" s="143" t="s">
        <v>1598</v>
      </c>
    </row>
    <row r="1628" spans="2:65" s="1" customFormat="1" ht="10.199999999999999" hidden="1">
      <c r="B1628" s="35"/>
      <c r="D1628" s="145" t="s">
        <v>175</v>
      </c>
      <c r="F1628" s="146" t="s">
        <v>1599</v>
      </c>
      <c r="I1628" s="147"/>
      <c r="L1628" s="35"/>
      <c r="M1628" s="148"/>
      <c r="T1628" s="56"/>
      <c r="AT1628" s="19" t="s">
        <v>175</v>
      </c>
      <c r="AU1628" s="19" t="s">
        <v>87</v>
      </c>
    </row>
    <row r="1629" spans="2:65" s="11" customFormat="1" ht="22.8" customHeight="1">
      <c r="B1629" s="120"/>
      <c r="D1629" s="121" t="s">
        <v>77</v>
      </c>
      <c r="E1629" s="130" t="s">
        <v>1600</v>
      </c>
      <c r="F1629" s="130" t="s">
        <v>1601</v>
      </c>
      <c r="I1629" s="123"/>
      <c r="J1629" s="131">
        <f>BK1629</f>
        <v>0</v>
      </c>
      <c r="L1629" s="120"/>
      <c r="M1629" s="125"/>
      <c r="P1629" s="126">
        <f>SUM(P1630:P1838)</f>
        <v>0</v>
      </c>
      <c r="R1629" s="126">
        <f>SUM(R1630:R1838)</f>
        <v>1.5916206600000005</v>
      </c>
      <c r="T1629" s="127">
        <f>SUM(T1630:T1838)</f>
        <v>0.90185250000000006</v>
      </c>
      <c r="AR1629" s="121" t="s">
        <v>87</v>
      </c>
      <c r="AT1629" s="128" t="s">
        <v>77</v>
      </c>
      <c r="AU1629" s="128" t="s">
        <v>39</v>
      </c>
      <c r="AY1629" s="121" t="s">
        <v>165</v>
      </c>
      <c r="BK1629" s="129">
        <f>SUM(BK1630:BK1838)</f>
        <v>0</v>
      </c>
    </row>
    <row r="1630" spans="2:65" s="1" customFormat="1" ht="24.15" customHeight="1">
      <c r="B1630" s="35"/>
      <c r="C1630" s="132" t="s">
        <v>1602</v>
      </c>
      <c r="D1630" s="132" t="s">
        <v>168</v>
      </c>
      <c r="E1630" s="133" t="s">
        <v>1603</v>
      </c>
      <c r="F1630" s="134" t="s">
        <v>1604</v>
      </c>
      <c r="G1630" s="135" t="s">
        <v>183</v>
      </c>
      <c r="H1630" s="136">
        <v>21.5</v>
      </c>
      <c r="I1630" s="137"/>
      <c r="J1630" s="138">
        <f>ROUND(I1630*H1630,2)</f>
        <v>0</v>
      </c>
      <c r="K1630" s="134" t="s">
        <v>172</v>
      </c>
      <c r="L1630" s="35"/>
      <c r="M1630" s="139" t="s">
        <v>31</v>
      </c>
      <c r="N1630" s="140" t="s">
        <v>49</v>
      </c>
      <c r="P1630" s="141">
        <f>O1630*H1630</f>
        <v>0</v>
      </c>
      <c r="Q1630" s="141">
        <v>0</v>
      </c>
      <c r="R1630" s="141">
        <f>Q1630*H1630</f>
        <v>0</v>
      </c>
      <c r="S1630" s="141">
        <v>5.94E-3</v>
      </c>
      <c r="T1630" s="142">
        <f>S1630*H1630</f>
        <v>0.12770999999999999</v>
      </c>
      <c r="AR1630" s="143" t="s">
        <v>313</v>
      </c>
      <c r="AT1630" s="143" t="s">
        <v>168</v>
      </c>
      <c r="AU1630" s="143" t="s">
        <v>87</v>
      </c>
      <c r="AY1630" s="19" t="s">
        <v>165</v>
      </c>
      <c r="BE1630" s="144">
        <f>IF(N1630="základní",J1630,0)</f>
        <v>0</v>
      </c>
      <c r="BF1630" s="144">
        <f>IF(N1630="snížená",J1630,0)</f>
        <v>0</v>
      </c>
      <c r="BG1630" s="144">
        <f>IF(N1630="zákl. přenesená",J1630,0)</f>
        <v>0</v>
      </c>
      <c r="BH1630" s="144">
        <f>IF(N1630="sníž. přenesená",J1630,0)</f>
        <v>0</v>
      </c>
      <c r="BI1630" s="144">
        <f>IF(N1630="nulová",J1630,0)</f>
        <v>0</v>
      </c>
      <c r="BJ1630" s="19" t="s">
        <v>39</v>
      </c>
      <c r="BK1630" s="144">
        <f>ROUND(I1630*H1630,2)</f>
        <v>0</v>
      </c>
      <c r="BL1630" s="19" t="s">
        <v>313</v>
      </c>
      <c r="BM1630" s="143" t="s">
        <v>1605</v>
      </c>
    </row>
    <row r="1631" spans="2:65" s="1" customFormat="1" ht="10.199999999999999" hidden="1">
      <c r="B1631" s="35"/>
      <c r="D1631" s="145" t="s">
        <v>175</v>
      </c>
      <c r="F1631" s="146" t="s">
        <v>1606</v>
      </c>
      <c r="I1631" s="147"/>
      <c r="L1631" s="35"/>
      <c r="M1631" s="148"/>
      <c r="T1631" s="56"/>
      <c r="AT1631" s="19" t="s">
        <v>175</v>
      </c>
      <c r="AU1631" s="19" t="s">
        <v>87</v>
      </c>
    </row>
    <row r="1632" spans="2:65" s="12" customFormat="1" ht="10.199999999999999">
      <c r="B1632" s="149"/>
      <c r="D1632" s="150" t="s">
        <v>177</v>
      </c>
      <c r="E1632" s="151" t="s">
        <v>31</v>
      </c>
      <c r="F1632" s="152" t="s">
        <v>1607</v>
      </c>
      <c r="H1632" s="151" t="s">
        <v>31</v>
      </c>
      <c r="I1632" s="153"/>
      <c r="L1632" s="149"/>
      <c r="M1632" s="154"/>
      <c r="T1632" s="155"/>
      <c r="AT1632" s="151" t="s">
        <v>177</v>
      </c>
      <c r="AU1632" s="151" t="s">
        <v>87</v>
      </c>
      <c r="AV1632" s="12" t="s">
        <v>39</v>
      </c>
      <c r="AW1632" s="12" t="s">
        <v>38</v>
      </c>
      <c r="AX1632" s="12" t="s">
        <v>78</v>
      </c>
      <c r="AY1632" s="151" t="s">
        <v>165</v>
      </c>
    </row>
    <row r="1633" spans="2:65" s="12" customFormat="1" ht="10.199999999999999">
      <c r="B1633" s="149"/>
      <c r="D1633" s="150" t="s">
        <v>177</v>
      </c>
      <c r="E1633" s="151" t="s">
        <v>31</v>
      </c>
      <c r="F1633" s="152" t="s">
        <v>692</v>
      </c>
      <c r="H1633" s="151" t="s">
        <v>31</v>
      </c>
      <c r="I1633" s="153"/>
      <c r="L1633" s="149"/>
      <c r="M1633" s="154"/>
      <c r="T1633" s="155"/>
      <c r="AT1633" s="151" t="s">
        <v>177</v>
      </c>
      <c r="AU1633" s="151" t="s">
        <v>87</v>
      </c>
      <c r="AV1633" s="12" t="s">
        <v>39</v>
      </c>
      <c r="AW1633" s="12" t="s">
        <v>38</v>
      </c>
      <c r="AX1633" s="12" t="s">
        <v>78</v>
      </c>
      <c r="AY1633" s="151" t="s">
        <v>165</v>
      </c>
    </row>
    <row r="1634" spans="2:65" s="13" customFormat="1" ht="10.199999999999999">
      <c r="B1634" s="156"/>
      <c r="D1634" s="150" t="s">
        <v>177</v>
      </c>
      <c r="E1634" s="157" t="s">
        <v>31</v>
      </c>
      <c r="F1634" s="158" t="s">
        <v>1608</v>
      </c>
      <c r="H1634" s="159">
        <v>11.875</v>
      </c>
      <c r="I1634" s="160"/>
      <c r="L1634" s="156"/>
      <c r="M1634" s="161"/>
      <c r="T1634" s="162"/>
      <c r="AT1634" s="157" t="s">
        <v>177</v>
      </c>
      <c r="AU1634" s="157" t="s">
        <v>87</v>
      </c>
      <c r="AV1634" s="13" t="s">
        <v>87</v>
      </c>
      <c r="AW1634" s="13" t="s">
        <v>38</v>
      </c>
      <c r="AX1634" s="13" t="s">
        <v>78</v>
      </c>
      <c r="AY1634" s="157" t="s">
        <v>165</v>
      </c>
    </row>
    <row r="1635" spans="2:65" s="12" customFormat="1" ht="10.199999999999999">
      <c r="B1635" s="149"/>
      <c r="D1635" s="150" t="s">
        <v>177</v>
      </c>
      <c r="E1635" s="151" t="s">
        <v>31</v>
      </c>
      <c r="F1635" s="152" t="s">
        <v>694</v>
      </c>
      <c r="H1635" s="151" t="s">
        <v>31</v>
      </c>
      <c r="I1635" s="153"/>
      <c r="L1635" s="149"/>
      <c r="M1635" s="154"/>
      <c r="T1635" s="155"/>
      <c r="AT1635" s="151" t="s">
        <v>177</v>
      </c>
      <c r="AU1635" s="151" t="s">
        <v>87</v>
      </c>
      <c r="AV1635" s="12" t="s">
        <v>39</v>
      </c>
      <c r="AW1635" s="12" t="s">
        <v>38</v>
      </c>
      <c r="AX1635" s="12" t="s">
        <v>78</v>
      </c>
      <c r="AY1635" s="151" t="s">
        <v>165</v>
      </c>
    </row>
    <row r="1636" spans="2:65" s="13" customFormat="1" ht="10.199999999999999">
      <c r="B1636" s="156"/>
      <c r="D1636" s="150" t="s">
        <v>177</v>
      </c>
      <c r="E1636" s="157" t="s">
        <v>31</v>
      </c>
      <c r="F1636" s="158" t="s">
        <v>1454</v>
      </c>
      <c r="H1636" s="159">
        <v>9.625</v>
      </c>
      <c r="I1636" s="160"/>
      <c r="L1636" s="156"/>
      <c r="M1636" s="161"/>
      <c r="T1636" s="162"/>
      <c r="AT1636" s="157" t="s">
        <v>177</v>
      </c>
      <c r="AU1636" s="157" t="s">
        <v>87</v>
      </c>
      <c r="AV1636" s="13" t="s">
        <v>87</v>
      </c>
      <c r="AW1636" s="13" t="s">
        <v>38</v>
      </c>
      <c r="AX1636" s="13" t="s">
        <v>78</v>
      </c>
      <c r="AY1636" s="157" t="s">
        <v>165</v>
      </c>
    </row>
    <row r="1637" spans="2:65" s="14" customFormat="1" ht="10.199999999999999">
      <c r="B1637" s="163"/>
      <c r="D1637" s="150" t="s">
        <v>177</v>
      </c>
      <c r="E1637" s="164" t="s">
        <v>31</v>
      </c>
      <c r="F1637" s="165" t="s">
        <v>180</v>
      </c>
      <c r="H1637" s="166">
        <v>21.5</v>
      </c>
      <c r="I1637" s="167"/>
      <c r="L1637" s="163"/>
      <c r="M1637" s="168"/>
      <c r="T1637" s="169"/>
      <c r="AT1637" s="164" t="s">
        <v>177</v>
      </c>
      <c r="AU1637" s="164" t="s">
        <v>87</v>
      </c>
      <c r="AV1637" s="14" t="s">
        <v>173</v>
      </c>
      <c r="AW1637" s="14" t="s">
        <v>38</v>
      </c>
      <c r="AX1637" s="14" t="s">
        <v>39</v>
      </c>
      <c r="AY1637" s="164" t="s">
        <v>165</v>
      </c>
    </row>
    <row r="1638" spans="2:65" s="1" customFormat="1" ht="24.15" customHeight="1">
      <c r="B1638" s="35"/>
      <c r="C1638" s="132" t="s">
        <v>1609</v>
      </c>
      <c r="D1638" s="132" t="s">
        <v>168</v>
      </c>
      <c r="E1638" s="133" t="s">
        <v>1610</v>
      </c>
      <c r="F1638" s="134" t="s">
        <v>1611</v>
      </c>
      <c r="G1638" s="135" t="s">
        <v>103</v>
      </c>
      <c r="H1638" s="136">
        <v>2.4</v>
      </c>
      <c r="I1638" s="137"/>
      <c r="J1638" s="138">
        <f>ROUND(I1638*H1638,2)</f>
        <v>0</v>
      </c>
      <c r="K1638" s="134" t="s">
        <v>172</v>
      </c>
      <c r="L1638" s="35"/>
      <c r="M1638" s="139" t="s">
        <v>31</v>
      </c>
      <c r="N1638" s="140" t="s">
        <v>49</v>
      </c>
      <c r="P1638" s="141">
        <f>O1638*H1638</f>
        <v>0</v>
      </c>
      <c r="Q1638" s="141">
        <v>0</v>
      </c>
      <c r="R1638" s="141">
        <f>Q1638*H1638</f>
        <v>0</v>
      </c>
      <c r="S1638" s="141">
        <v>0</v>
      </c>
      <c r="T1638" s="142">
        <f>S1638*H1638</f>
        <v>0</v>
      </c>
      <c r="AR1638" s="143" t="s">
        <v>313</v>
      </c>
      <c r="AT1638" s="143" t="s">
        <v>168</v>
      </c>
      <c r="AU1638" s="143" t="s">
        <v>87</v>
      </c>
      <c r="AY1638" s="19" t="s">
        <v>165</v>
      </c>
      <c r="BE1638" s="144">
        <f>IF(N1638="základní",J1638,0)</f>
        <v>0</v>
      </c>
      <c r="BF1638" s="144">
        <f>IF(N1638="snížená",J1638,0)</f>
        <v>0</v>
      </c>
      <c r="BG1638" s="144">
        <f>IF(N1638="zákl. přenesená",J1638,0)</f>
        <v>0</v>
      </c>
      <c r="BH1638" s="144">
        <f>IF(N1638="sníž. přenesená",J1638,0)</f>
        <v>0</v>
      </c>
      <c r="BI1638" s="144">
        <f>IF(N1638="nulová",J1638,0)</f>
        <v>0</v>
      </c>
      <c r="BJ1638" s="19" t="s">
        <v>39</v>
      </c>
      <c r="BK1638" s="144">
        <f>ROUND(I1638*H1638,2)</f>
        <v>0</v>
      </c>
      <c r="BL1638" s="19" t="s">
        <v>313</v>
      </c>
      <c r="BM1638" s="143" t="s">
        <v>1612</v>
      </c>
    </row>
    <row r="1639" spans="2:65" s="1" customFormat="1" ht="10.199999999999999" hidden="1">
      <c r="B1639" s="35"/>
      <c r="D1639" s="145" t="s">
        <v>175</v>
      </c>
      <c r="F1639" s="146" t="s">
        <v>1613</v>
      </c>
      <c r="I1639" s="147"/>
      <c r="L1639" s="35"/>
      <c r="M1639" s="148"/>
      <c r="T1639" s="56"/>
      <c r="AT1639" s="19" t="s">
        <v>175</v>
      </c>
      <c r="AU1639" s="19" t="s">
        <v>87</v>
      </c>
    </row>
    <row r="1640" spans="2:65" s="1" customFormat="1" ht="28.8">
      <c r="B1640" s="35"/>
      <c r="D1640" s="150" t="s">
        <v>443</v>
      </c>
      <c r="F1640" s="187" t="s">
        <v>1614</v>
      </c>
      <c r="I1640" s="147"/>
      <c r="L1640" s="35"/>
      <c r="M1640" s="148"/>
      <c r="T1640" s="56"/>
      <c r="AT1640" s="19" t="s">
        <v>443</v>
      </c>
      <c r="AU1640" s="19" t="s">
        <v>87</v>
      </c>
    </row>
    <row r="1641" spans="2:65" s="12" customFormat="1" ht="10.199999999999999">
      <c r="B1641" s="149"/>
      <c r="D1641" s="150" t="s">
        <v>177</v>
      </c>
      <c r="E1641" s="151" t="s">
        <v>31</v>
      </c>
      <c r="F1641" s="152" t="s">
        <v>1615</v>
      </c>
      <c r="H1641" s="151" t="s">
        <v>31</v>
      </c>
      <c r="I1641" s="153"/>
      <c r="L1641" s="149"/>
      <c r="M1641" s="154"/>
      <c r="T1641" s="155"/>
      <c r="AT1641" s="151" t="s">
        <v>177</v>
      </c>
      <c r="AU1641" s="151" t="s">
        <v>87</v>
      </c>
      <c r="AV1641" s="12" t="s">
        <v>39</v>
      </c>
      <c r="AW1641" s="12" t="s">
        <v>38</v>
      </c>
      <c r="AX1641" s="12" t="s">
        <v>78</v>
      </c>
      <c r="AY1641" s="151" t="s">
        <v>165</v>
      </c>
    </row>
    <row r="1642" spans="2:65" s="12" customFormat="1" ht="20.399999999999999">
      <c r="B1642" s="149"/>
      <c r="D1642" s="150" t="s">
        <v>177</v>
      </c>
      <c r="E1642" s="151" t="s">
        <v>31</v>
      </c>
      <c r="F1642" s="152" t="s">
        <v>1616</v>
      </c>
      <c r="H1642" s="151" t="s">
        <v>31</v>
      </c>
      <c r="I1642" s="153"/>
      <c r="L1642" s="149"/>
      <c r="M1642" s="154"/>
      <c r="T1642" s="155"/>
      <c r="AT1642" s="151" t="s">
        <v>177</v>
      </c>
      <c r="AU1642" s="151" t="s">
        <v>87</v>
      </c>
      <c r="AV1642" s="12" t="s">
        <v>39</v>
      </c>
      <c r="AW1642" s="12" t="s">
        <v>38</v>
      </c>
      <c r="AX1642" s="12" t="s">
        <v>78</v>
      </c>
      <c r="AY1642" s="151" t="s">
        <v>165</v>
      </c>
    </row>
    <row r="1643" spans="2:65" s="13" customFormat="1" ht="10.199999999999999">
      <c r="B1643" s="156"/>
      <c r="D1643" s="150" t="s">
        <v>177</v>
      </c>
      <c r="E1643" s="157" t="s">
        <v>31</v>
      </c>
      <c r="F1643" s="158" t="s">
        <v>1617</v>
      </c>
      <c r="H1643" s="159">
        <v>1.1000000000000001</v>
      </c>
      <c r="I1643" s="160"/>
      <c r="L1643" s="156"/>
      <c r="M1643" s="161"/>
      <c r="T1643" s="162"/>
      <c r="AT1643" s="157" t="s">
        <v>177</v>
      </c>
      <c r="AU1643" s="157" t="s">
        <v>87</v>
      </c>
      <c r="AV1643" s="13" t="s">
        <v>87</v>
      </c>
      <c r="AW1643" s="13" t="s">
        <v>38</v>
      </c>
      <c r="AX1643" s="13" t="s">
        <v>78</v>
      </c>
      <c r="AY1643" s="157" t="s">
        <v>165</v>
      </c>
    </row>
    <row r="1644" spans="2:65" s="12" customFormat="1" ht="10.199999999999999">
      <c r="B1644" s="149"/>
      <c r="D1644" s="150" t="s">
        <v>177</v>
      </c>
      <c r="E1644" s="151" t="s">
        <v>31</v>
      </c>
      <c r="F1644" s="152" t="s">
        <v>1618</v>
      </c>
      <c r="H1644" s="151" t="s">
        <v>31</v>
      </c>
      <c r="I1644" s="153"/>
      <c r="L1644" s="149"/>
      <c r="M1644" s="154"/>
      <c r="T1644" s="155"/>
      <c r="AT1644" s="151" t="s">
        <v>177</v>
      </c>
      <c r="AU1644" s="151" t="s">
        <v>87</v>
      </c>
      <c r="AV1644" s="12" t="s">
        <v>39</v>
      </c>
      <c r="AW1644" s="12" t="s">
        <v>38</v>
      </c>
      <c r="AX1644" s="12" t="s">
        <v>78</v>
      </c>
      <c r="AY1644" s="151" t="s">
        <v>165</v>
      </c>
    </row>
    <row r="1645" spans="2:65" s="13" customFormat="1" ht="10.199999999999999">
      <c r="B1645" s="156"/>
      <c r="D1645" s="150" t="s">
        <v>177</v>
      </c>
      <c r="E1645" s="157" t="s">
        <v>31</v>
      </c>
      <c r="F1645" s="158" t="s">
        <v>1619</v>
      </c>
      <c r="H1645" s="159">
        <v>1.3</v>
      </c>
      <c r="I1645" s="160"/>
      <c r="L1645" s="156"/>
      <c r="M1645" s="161"/>
      <c r="T1645" s="162"/>
      <c r="AT1645" s="157" t="s">
        <v>177</v>
      </c>
      <c r="AU1645" s="157" t="s">
        <v>87</v>
      </c>
      <c r="AV1645" s="13" t="s">
        <v>87</v>
      </c>
      <c r="AW1645" s="13" t="s">
        <v>38</v>
      </c>
      <c r="AX1645" s="13" t="s">
        <v>78</v>
      </c>
      <c r="AY1645" s="157" t="s">
        <v>165</v>
      </c>
    </row>
    <row r="1646" spans="2:65" s="14" customFormat="1" ht="10.199999999999999">
      <c r="B1646" s="163"/>
      <c r="D1646" s="150" t="s">
        <v>177</v>
      </c>
      <c r="E1646" s="164" t="s">
        <v>31</v>
      </c>
      <c r="F1646" s="165" t="s">
        <v>180</v>
      </c>
      <c r="H1646" s="166">
        <v>2.4</v>
      </c>
      <c r="I1646" s="167"/>
      <c r="L1646" s="163"/>
      <c r="M1646" s="168"/>
      <c r="T1646" s="169"/>
      <c r="AT1646" s="164" t="s">
        <v>177</v>
      </c>
      <c r="AU1646" s="164" t="s">
        <v>87</v>
      </c>
      <c r="AV1646" s="14" t="s">
        <v>173</v>
      </c>
      <c r="AW1646" s="14" t="s">
        <v>38</v>
      </c>
      <c r="AX1646" s="14" t="s">
        <v>39</v>
      </c>
      <c r="AY1646" s="164" t="s">
        <v>165</v>
      </c>
    </row>
    <row r="1647" spans="2:65" s="1" customFormat="1" ht="33" customHeight="1">
      <c r="B1647" s="35"/>
      <c r="C1647" s="132" t="s">
        <v>1620</v>
      </c>
      <c r="D1647" s="132" t="s">
        <v>168</v>
      </c>
      <c r="E1647" s="133" t="s">
        <v>1621</v>
      </c>
      <c r="F1647" s="134" t="s">
        <v>1622</v>
      </c>
      <c r="G1647" s="135" t="s">
        <v>171</v>
      </c>
      <c r="H1647" s="136">
        <v>2</v>
      </c>
      <c r="I1647" s="137"/>
      <c r="J1647" s="138">
        <f>ROUND(I1647*H1647,2)</f>
        <v>0</v>
      </c>
      <c r="K1647" s="134" t="s">
        <v>31</v>
      </c>
      <c r="L1647" s="35"/>
      <c r="M1647" s="139" t="s">
        <v>31</v>
      </c>
      <c r="N1647" s="140" t="s">
        <v>49</v>
      </c>
      <c r="P1647" s="141">
        <f>O1647*H1647</f>
        <v>0</v>
      </c>
      <c r="Q1647" s="141">
        <v>0</v>
      </c>
      <c r="R1647" s="141">
        <f>Q1647*H1647</f>
        <v>0</v>
      </c>
      <c r="S1647" s="141">
        <v>0</v>
      </c>
      <c r="T1647" s="142">
        <f>S1647*H1647</f>
        <v>0</v>
      </c>
      <c r="AR1647" s="143" t="s">
        <v>313</v>
      </c>
      <c r="AT1647" s="143" t="s">
        <v>168</v>
      </c>
      <c r="AU1647" s="143" t="s">
        <v>87</v>
      </c>
      <c r="AY1647" s="19" t="s">
        <v>165</v>
      </c>
      <c r="BE1647" s="144">
        <f>IF(N1647="základní",J1647,0)</f>
        <v>0</v>
      </c>
      <c r="BF1647" s="144">
        <f>IF(N1647="snížená",J1647,0)</f>
        <v>0</v>
      </c>
      <c r="BG1647" s="144">
        <f>IF(N1647="zákl. přenesená",J1647,0)</f>
        <v>0</v>
      </c>
      <c r="BH1647" s="144">
        <f>IF(N1647="sníž. přenesená",J1647,0)</f>
        <v>0</v>
      </c>
      <c r="BI1647" s="144">
        <f>IF(N1647="nulová",J1647,0)</f>
        <v>0</v>
      </c>
      <c r="BJ1647" s="19" t="s">
        <v>39</v>
      </c>
      <c r="BK1647" s="144">
        <f>ROUND(I1647*H1647,2)</f>
        <v>0</v>
      </c>
      <c r="BL1647" s="19" t="s">
        <v>313</v>
      </c>
      <c r="BM1647" s="143" t="s">
        <v>1623</v>
      </c>
    </row>
    <row r="1648" spans="2:65" s="1" customFormat="1" ht="21.75" customHeight="1">
      <c r="B1648" s="35"/>
      <c r="C1648" s="132" t="s">
        <v>1624</v>
      </c>
      <c r="D1648" s="132" t="s">
        <v>168</v>
      </c>
      <c r="E1648" s="133" t="s">
        <v>1625</v>
      </c>
      <c r="F1648" s="134" t="s">
        <v>1626</v>
      </c>
      <c r="G1648" s="135" t="s">
        <v>103</v>
      </c>
      <c r="H1648" s="136">
        <v>10.5</v>
      </c>
      <c r="I1648" s="137"/>
      <c r="J1648" s="138">
        <f>ROUND(I1648*H1648,2)</f>
        <v>0</v>
      </c>
      <c r="K1648" s="134" t="s">
        <v>172</v>
      </c>
      <c r="L1648" s="35"/>
      <c r="M1648" s="139" t="s">
        <v>31</v>
      </c>
      <c r="N1648" s="140" t="s">
        <v>49</v>
      </c>
      <c r="P1648" s="141">
        <f>O1648*H1648</f>
        <v>0</v>
      </c>
      <c r="Q1648" s="141">
        <v>0</v>
      </c>
      <c r="R1648" s="141">
        <f>Q1648*H1648</f>
        <v>0</v>
      </c>
      <c r="S1648" s="141">
        <v>1.6999999999999999E-3</v>
      </c>
      <c r="T1648" s="142">
        <f>S1648*H1648</f>
        <v>1.7849999999999998E-2</v>
      </c>
      <c r="AR1648" s="143" t="s">
        <v>313</v>
      </c>
      <c r="AT1648" s="143" t="s">
        <v>168</v>
      </c>
      <c r="AU1648" s="143" t="s">
        <v>87</v>
      </c>
      <c r="AY1648" s="19" t="s">
        <v>165</v>
      </c>
      <c r="BE1648" s="144">
        <f>IF(N1648="základní",J1648,0)</f>
        <v>0</v>
      </c>
      <c r="BF1648" s="144">
        <f>IF(N1648="snížená",J1648,0)</f>
        <v>0</v>
      </c>
      <c r="BG1648" s="144">
        <f>IF(N1648="zákl. přenesená",J1648,0)</f>
        <v>0</v>
      </c>
      <c r="BH1648" s="144">
        <f>IF(N1648="sníž. přenesená",J1648,0)</f>
        <v>0</v>
      </c>
      <c r="BI1648" s="144">
        <f>IF(N1648="nulová",J1648,0)</f>
        <v>0</v>
      </c>
      <c r="BJ1648" s="19" t="s">
        <v>39</v>
      </c>
      <c r="BK1648" s="144">
        <f>ROUND(I1648*H1648,2)</f>
        <v>0</v>
      </c>
      <c r="BL1648" s="19" t="s">
        <v>313</v>
      </c>
      <c r="BM1648" s="143" t="s">
        <v>1627</v>
      </c>
    </row>
    <row r="1649" spans="2:65" s="1" customFormat="1" ht="10.199999999999999" hidden="1">
      <c r="B1649" s="35"/>
      <c r="D1649" s="145" t="s">
        <v>175</v>
      </c>
      <c r="F1649" s="146" t="s">
        <v>1628</v>
      </c>
      <c r="I1649" s="147"/>
      <c r="L1649" s="35"/>
      <c r="M1649" s="148"/>
      <c r="T1649" s="56"/>
      <c r="AT1649" s="19" t="s">
        <v>175</v>
      </c>
      <c r="AU1649" s="19" t="s">
        <v>87</v>
      </c>
    </row>
    <row r="1650" spans="2:65" s="12" customFormat="1" ht="20.399999999999999">
      <c r="B1650" s="149"/>
      <c r="D1650" s="150" t="s">
        <v>177</v>
      </c>
      <c r="E1650" s="151" t="s">
        <v>31</v>
      </c>
      <c r="F1650" s="152" t="s">
        <v>1629</v>
      </c>
      <c r="H1650" s="151" t="s">
        <v>31</v>
      </c>
      <c r="I1650" s="153"/>
      <c r="L1650" s="149"/>
      <c r="M1650" s="154"/>
      <c r="T1650" s="155"/>
      <c r="AT1650" s="151" t="s">
        <v>177</v>
      </c>
      <c r="AU1650" s="151" t="s">
        <v>87</v>
      </c>
      <c r="AV1650" s="12" t="s">
        <v>39</v>
      </c>
      <c r="AW1650" s="12" t="s">
        <v>38</v>
      </c>
      <c r="AX1650" s="12" t="s">
        <v>78</v>
      </c>
      <c r="AY1650" s="151" t="s">
        <v>165</v>
      </c>
    </row>
    <row r="1651" spans="2:65" s="13" customFormat="1" ht="10.199999999999999">
      <c r="B1651" s="156"/>
      <c r="D1651" s="150" t="s">
        <v>177</v>
      </c>
      <c r="E1651" s="157" t="s">
        <v>31</v>
      </c>
      <c r="F1651" s="158" t="s">
        <v>1378</v>
      </c>
      <c r="H1651" s="159">
        <v>10.5</v>
      </c>
      <c r="I1651" s="160"/>
      <c r="L1651" s="156"/>
      <c r="M1651" s="161"/>
      <c r="T1651" s="162"/>
      <c r="AT1651" s="157" t="s">
        <v>177</v>
      </c>
      <c r="AU1651" s="157" t="s">
        <v>87</v>
      </c>
      <c r="AV1651" s="13" t="s">
        <v>87</v>
      </c>
      <c r="AW1651" s="13" t="s">
        <v>38</v>
      </c>
      <c r="AX1651" s="13" t="s">
        <v>78</v>
      </c>
      <c r="AY1651" s="157" t="s">
        <v>165</v>
      </c>
    </row>
    <row r="1652" spans="2:65" s="14" customFormat="1" ht="10.199999999999999">
      <c r="B1652" s="163"/>
      <c r="D1652" s="150" t="s">
        <v>177</v>
      </c>
      <c r="E1652" s="164" t="s">
        <v>31</v>
      </c>
      <c r="F1652" s="165" t="s">
        <v>180</v>
      </c>
      <c r="H1652" s="166">
        <v>10.5</v>
      </c>
      <c r="I1652" s="167"/>
      <c r="L1652" s="163"/>
      <c r="M1652" s="168"/>
      <c r="T1652" s="169"/>
      <c r="AT1652" s="164" t="s">
        <v>177</v>
      </c>
      <c r="AU1652" s="164" t="s">
        <v>87</v>
      </c>
      <c r="AV1652" s="14" t="s">
        <v>173</v>
      </c>
      <c r="AW1652" s="14" t="s">
        <v>38</v>
      </c>
      <c r="AX1652" s="14" t="s">
        <v>39</v>
      </c>
      <c r="AY1652" s="164" t="s">
        <v>165</v>
      </c>
    </row>
    <row r="1653" spans="2:65" s="1" customFormat="1" ht="24.15" customHeight="1">
      <c r="B1653" s="35"/>
      <c r="C1653" s="132" t="s">
        <v>1630</v>
      </c>
      <c r="D1653" s="132" t="s">
        <v>168</v>
      </c>
      <c r="E1653" s="133" t="s">
        <v>1631</v>
      </c>
      <c r="F1653" s="134" t="s">
        <v>1632</v>
      </c>
      <c r="G1653" s="135" t="s">
        <v>103</v>
      </c>
      <c r="H1653" s="136">
        <v>28.8</v>
      </c>
      <c r="I1653" s="137"/>
      <c r="J1653" s="138">
        <f>ROUND(I1653*H1653,2)</f>
        <v>0</v>
      </c>
      <c r="K1653" s="134" t="s">
        <v>172</v>
      </c>
      <c r="L1653" s="35"/>
      <c r="M1653" s="139" t="s">
        <v>31</v>
      </c>
      <c r="N1653" s="140" t="s">
        <v>49</v>
      </c>
      <c r="P1653" s="141">
        <f>O1653*H1653</f>
        <v>0</v>
      </c>
      <c r="Q1653" s="141">
        <v>0</v>
      </c>
      <c r="R1653" s="141">
        <f>Q1653*H1653</f>
        <v>0</v>
      </c>
      <c r="S1653" s="141">
        <v>1.7700000000000001E-3</v>
      </c>
      <c r="T1653" s="142">
        <f>S1653*H1653</f>
        <v>5.0976E-2</v>
      </c>
      <c r="AR1653" s="143" t="s">
        <v>313</v>
      </c>
      <c r="AT1653" s="143" t="s">
        <v>168</v>
      </c>
      <c r="AU1653" s="143" t="s">
        <v>87</v>
      </c>
      <c r="AY1653" s="19" t="s">
        <v>165</v>
      </c>
      <c r="BE1653" s="144">
        <f>IF(N1653="základní",J1653,0)</f>
        <v>0</v>
      </c>
      <c r="BF1653" s="144">
        <f>IF(N1653="snížená",J1653,0)</f>
        <v>0</v>
      </c>
      <c r="BG1653" s="144">
        <f>IF(N1653="zákl. přenesená",J1653,0)</f>
        <v>0</v>
      </c>
      <c r="BH1653" s="144">
        <f>IF(N1653="sníž. přenesená",J1653,0)</f>
        <v>0</v>
      </c>
      <c r="BI1653" s="144">
        <f>IF(N1653="nulová",J1653,0)</f>
        <v>0</v>
      </c>
      <c r="BJ1653" s="19" t="s">
        <v>39</v>
      </c>
      <c r="BK1653" s="144">
        <f>ROUND(I1653*H1653,2)</f>
        <v>0</v>
      </c>
      <c r="BL1653" s="19" t="s">
        <v>313</v>
      </c>
      <c r="BM1653" s="143" t="s">
        <v>1633</v>
      </c>
    </row>
    <row r="1654" spans="2:65" s="1" customFormat="1" ht="10.199999999999999" hidden="1">
      <c r="B1654" s="35"/>
      <c r="D1654" s="145" t="s">
        <v>175</v>
      </c>
      <c r="F1654" s="146" t="s">
        <v>1634</v>
      </c>
      <c r="I1654" s="147"/>
      <c r="L1654" s="35"/>
      <c r="M1654" s="148"/>
      <c r="T1654" s="56"/>
      <c r="AT1654" s="19" t="s">
        <v>175</v>
      </c>
      <c r="AU1654" s="19" t="s">
        <v>87</v>
      </c>
    </row>
    <row r="1655" spans="2:65" s="12" customFormat="1" ht="10.199999999999999">
      <c r="B1655" s="149"/>
      <c r="D1655" s="150" t="s">
        <v>177</v>
      </c>
      <c r="E1655" s="151" t="s">
        <v>31</v>
      </c>
      <c r="F1655" s="152" t="s">
        <v>1635</v>
      </c>
      <c r="H1655" s="151" t="s">
        <v>31</v>
      </c>
      <c r="I1655" s="153"/>
      <c r="L1655" s="149"/>
      <c r="M1655" s="154"/>
      <c r="T1655" s="155"/>
      <c r="AT1655" s="151" t="s">
        <v>177</v>
      </c>
      <c r="AU1655" s="151" t="s">
        <v>87</v>
      </c>
      <c r="AV1655" s="12" t="s">
        <v>39</v>
      </c>
      <c r="AW1655" s="12" t="s">
        <v>38</v>
      </c>
      <c r="AX1655" s="12" t="s">
        <v>78</v>
      </c>
      <c r="AY1655" s="151" t="s">
        <v>165</v>
      </c>
    </row>
    <row r="1656" spans="2:65" s="13" customFormat="1" ht="10.199999999999999">
      <c r="B1656" s="156"/>
      <c r="D1656" s="150" t="s">
        <v>177</v>
      </c>
      <c r="E1656" s="157" t="s">
        <v>31</v>
      </c>
      <c r="F1656" s="158" t="s">
        <v>1636</v>
      </c>
      <c r="H1656" s="159">
        <v>28.8</v>
      </c>
      <c r="I1656" s="160"/>
      <c r="L1656" s="156"/>
      <c r="M1656" s="161"/>
      <c r="T1656" s="162"/>
      <c r="AT1656" s="157" t="s">
        <v>177</v>
      </c>
      <c r="AU1656" s="157" t="s">
        <v>87</v>
      </c>
      <c r="AV1656" s="13" t="s">
        <v>87</v>
      </c>
      <c r="AW1656" s="13" t="s">
        <v>38</v>
      </c>
      <c r="AX1656" s="13" t="s">
        <v>78</v>
      </c>
      <c r="AY1656" s="157" t="s">
        <v>165</v>
      </c>
    </row>
    <row r="1657" spans="2:65" s="14" customFormat="1" ht="10.199999999999999">
      <c r="B1657" s="163"/>
      <c r="D1657" s="150" t="s">
        <v>177</v>
      </c>
      <c r="E1657" s="164" t="s">
        <v>31</v>
      </c>
      <c r="F1657" s="165" t="s">
        <v>180</v>
      </c>
      <c r="H1657" s="166">
        <v>28.8</v>
      </c>
      <c r="I1657" s="167"/>
      <c r="L1657" s="163"/>
      <c r="M1657" s="168"/>
      <c r="T1657" s="169"/>
      <c r="AT1657" s="164" t="s">
        <v>177</v>
      </c>
      <c r="AU1657" s="164" t="s">
        <v>87</v>
      </c>
      <c r="AV1657" s="14" t="s">
        <v>173</v>
      </c>
      <c r="AW1657" s="14" t="s">
        <v>38</v>
      </c>
      <c r="AX1657" s="14" t="s">
        <v>39</v>
      </c>
      <c r="AY1657" s="164" t="s">
        <v>165</v>
      </c>
    </row>
    <row r="1658" spans="2:65" s="1" customFormat="1" ht="24.15" customHeight="1">
      <c r="B1658" s="35"/>
      <c r="C1658" s="132" t="s">
        <v>1637</v>
      </c>
      <c r="D1658" s="132" t="s">
        <v>168</v>
      </c>
      <c r="E1658" s="133" t="s">
        <v>1638</v>
      </c>
      <c r="F1658" s="134" t="s">
        <v>1639</v>
      </c>
      <c r="G1658" s="135" t="s">
        <v>103</v>
      </c>
      <c r="H1658" s="136">
        <v>75.400000000000006</v>
      </c>
      <c r="I1658" s="137"/>
      <c r="J1658" s="138">
        <f>ROUND(I1658*H1658,2)</f>
        <v>0</v>
      </c>
      <c r="K1658" s="134" t="s">
        <v>172</v>
      </c>
      <c r="L1658" s="35"/>
      <c r="M1658" s="139" t="s">
        <v>31</v>
      </c>
      <c r="N1658" s="140" t="s">
        <v>49</v>
      </c>
      <c r="P1658" s="141">
        <f>O1658*H1658</f>
        <v>0</v>
      </c>
      <c r="Q1658" s="141">
        <v>0</v>
      </c>
      <c r="R1658" s="141">
        <f>Q1658*H1658</f>
        <v>0</v>
      </c>
      <c r="S1658" s="141">
        <v>1.91E-3</v>
      </c>
      <c r="T1658" s="142">
        <f>S1658*H1658</f>
        <v>0.144014</v>
      </c>
      <c r="AR1658" s="143" t="s">
        <v>313</v>
      </c>
      <c r="AT1658" s="143" t="s">
        <v>168</v>
      </c>
      <c r="AU1658" s="143" t="s">
        <v>87</v>
      </c>
      <c r="AY1658" s="19" t="s">
        <v>165</v>
      </c>
      <c r="BE1658" s="144">
        <f>IF(N1658="základní",J1658,0)</f>
        <v>0</v>
      </c>
      <c r="BF1658" s="144">
        <f>IF(N1658="snížená",J1658,0)</f>
        <v>0</v>
      </c>
      <c r="BG1658" s="144">
        <f>IF(N1658="zákl. přenesená",J1658,0)</f>
        <v>0</v>
      </c>
      <c r="BH1658" s="144">
        <f>IF(N1658="sníž. přenesená",J1658,0)</f>
        <v>0</v>
      </c>
      <c r="BI1658" s="144">
        <f>IF(N1658="nulová",J1658,0)</f>
        <v>0</v>
      </c>
      <c r="BJ1658" s="19" t="s">
        <v>39</v>
      </c>
      <c r="BK1658" s="144">
        <f>ROUND(I1658*H1658,2)</f>
        <v>0</v>
      </c>
      <c r="BL1658" s="19" t="s">
        <v>313</v>
      </c>
      <c r="BM1658" s="143" t="s">
        <v>1640</v>
      </c>
    </row>
    <row r="1659" spans="2:65" s="1" customFormat="1" ht="10.199999999999999" hidden="1">
      <c r="B1659" s="35"/>
      <c r="D1659" s="145" t="s">
        <v>175</v>
      </c>
      <c r="F1659" s="146" t="s">
        <v>1641</v>
      </c>
      <c r="I1659" s="147"/>
      <c r="L1659" s="35"/>
      <c r="M1659" s="148"/>
      <c r="T1659" s="56"/>
      <c r="AT1659" s="19" t="s">
        <v>175</v>
      </c>
      <c r="AU1659" s="19" t="s">
        <v>87</v>
      </c>
    </row>
    <row r="1660" spans="2:65" s="12" customFormat="1" ht="10.199999999999999">
      <c r="B1660" s="149"/>
      <c r="D1660" s="150" t="s">
        <v>177</v>
      </c>
      <c r="E1660" s="151" t="s">
        <v>31</v>
      </c>
      <c r="F1660" s="152" t="s">
        <v>1642</v>
      </c>
      <c r="H1660" s="151" t="s">
        <v>31</v>
      </c>
      <c r="I1660" s="153"/>
      <c r="L1660" s="149"/>
      <c r="M1660" s="154"/>
      <c r="T1660" s="155"/>
      <c r="AT1660" s="151" t="s">
        <v>177</v>
      </c>
      <c r="AU1660" s="151" t="s">
        <v>87</v>
      </c>
      <c r="AV1660" s="12" t="s">
        <v>39</v>
      </c>
      <c r="AW1660" s="12" t="s">
        <v>38</v>
      </c>
      <c r="AX1660" s="12" t="s">
        <v>78</v>
      </c>
      <c r="AY1660" s="151" t="s">
        <v>165</v>
      </c>
    </row>
    <row r="1661" spans="2:65" s="13" customFormat="1" ht="10.199999999999999">
      <c r="B1661" s="156"/>
      <c r="D1661" s="150" t="s">
        <v>177</v>
      </c>
      <c r="E1661" s="157" t="s">
        <v>31</v>
      </c>
      <c r="F1661" s="158" t="s">
        <v>850</v>
      </c>
      <c r="H1661" s="159">
        <v>75.400000000000006</v>
      </c>
      <c r="I1661" s="160"/>
      <c r="L1661" s="156"/>
      <c r="M1661" s="161"/>
      <c r="T1661" s="162"/>
      <c r="AT1661" s="157" t="s">
        <v>177</v>
      </c>
      <c r="AU1661" s="157" t="s">
        <v>87</v>
      </c>
      <c r="AV1661" s="13" t="s">
        <v>87</v>
      </c>
      <c r="AW1661" s="13" t="s">
        <v>38</v>
      </c>
      <c r="AX1661" s="13" t="s">
        <v>78</v>
      </c>
      <c r="AY1661" s="157" t="s">
        <v>165</v>
      </c>
    </row>
    <row r="1662" spans="2:65" s="14" customFormat="1" ht="10.199999999999999">
      <c r="B1662" s="163"/>
      <c r="D1662" s="150" t="s">
        <v>177</v>
      </c>
      <c r="E1662" s="164" t="s">
        <v>31</v>
      </c>
      <c r="F1662" s="165" t="s">
        <v>180</v>
      </c>
      <c r="H1662" s="166">
        <v>75.400000000000006</v>
      </c>
      <c r="I1662" s="167"/>
      <c r="L1662" s="163"/>
      <c r="M1662" s="168"/>
      <c r="T1662" s="169"/>
      <c r="AT1662" s="164" t="s">
        <v>177</v>
      </c>
      <c r="AU1662" s="164" t="s">
        <v>87</v>
      </c>
      <c r="AV1662" s="14" t="s">
        <v>173</v>
      </c>
      <c r="AW1662" s="14" t="s">
        <v>38</v>
      </c>
      <c r="AX1662" s="14" t="s">
        <v>39</v>
      </c>
      <c r="AY1662" s="164" t="s">
        <v>165</v>
      </c>
    </row>
    <row r="1663" spans="2:65" s="1" customFormat="1" ht="24.15" customHeight="1">
      <c r="B1663" s="35"/>
      <c r="C1663" s="132" t="s">
        <v>1643</v>
      </c>
      <c r="D1663" s="132" t="s">
        <v>168</v>
      </c>
      <c r="E1663" s="133" t="s">
        <v>1644</v>
      </c>
      <c r="F1663" s="134" t="s">
        <v>1645</v>
      </c>
      <c r="G1663" s="135" t="s">
        <v>103</v>
      </c>
      <c r="H1663" s="136">
        <v>83.3</v>
      </c>
      <c r="I1663" s="137"/>
      <c r="J1663" s="138">
        <f>ROUND(I1663*H1663,2)</f>
        <v>0</v>
      </c>
      <c r="K1663" s="134" t="s">
        <v>172</v>
      </c>
      <c r="L1663" s="35"/>
      <c r="M1663" s="139" t="s">
        <v>31</v>
      </c>
      <c r="N1663" s="140" t="s">
        <v>49</v>
      </c>
      <c r="P1663" s="141">
        <f>O1663*H1663</f>
        <v>0</v>
      </c>
      <c r="Q1663" s="141">
        <v>0</v>
      </c>
      <c r="R1663" s="141">
        <f>Q1663*H1663</f>
        <v>0</v>
      </c>
      <c r="S1663" s="141">
        <v>1.67E-3</v>
      </c>
      <c r="T1663" s="142">
        <f>S1663*H1663</f>
        <v>0.13911100000000001</v>
      </c>
      <c r="AR1663" s="143" t="s">
        <v>313</v>
      </c>
      <c r="AT1663" s="143" t="s">
        <v>168</v>
      </c>
      <c r="AU1663" s="143" t="s">
        <v>87</v>
      </c>
      <c r="AY1663" s="19" t="s">
        <v>165</v>
      </c>
      <c r="BE1663" s="144">
        <f>IF(N1663="základní",J1663,0)</f>
        <v>0</v>
      </c>
      <c r="BF1663" s="144">
        <f>IF(N1663="snížená",J1663,0)</f>
        <v>0</v>
      </c>
      <c r="BG1663" s="144">
        <f>IF(N1663="zákl. přenesená",J1663,0)</f>
        <v>0</v>
      </c>
      <c r="BH1663" s="144">
        <f>IF(N1663="sníž. přenesená",J1663,0)</f>
        <v>0</v>
      </c>
      <c r="BI1663" s="144">
        <f>IF(N1663="nulová",J1663,0)</f>
        <v>0</v>
      </c>
      <c r="BJ1663" s="19" t="s">
        <v>39</v>
      </c>
      <c r="BK1663" s="144">
        <f>ROUND(I1663*H1663,2)</f>
        <v>0</v>
      </c>
      <c r="BL1663" s="19" t="s">
        <v>313</v>
      </c>
      <c r="BM1663" s="143" t="s">
        <v>1646</v>
      </c>
    </row>
    <row r="1664" spans="2:65" s="1" customFormat="1" ht="10.199999999999999" hidden="1">
      <c r="B1664" s="35"/>
      <c r="D1664" s="145" t="s">
        <v>175</v>
      </c>
      <c r="F1664" s="146" t="s">
        <v>1647</v>
      </c>
      <c r="I1664" s="147"/>
      <c r="L1664" s="35"/>
      <c r="M1664" s="148"/>
      <c r="T1664" s="56"/>
      <c r="AT1664" s="19" t="s">
        <v>175</v>
      </c>
      <c r="AU1664" s="19" t="s">
        <v>87</v>
      </c>
    </row>
    <row r="1665" spans="2:65" s="12" customFormat="1" ht="10.199999999999999">
      <c r="B1665" s="149"/>
      <c r="D1665" s="150" t="s">
        <v>177</v>
      </c>
      <c r="E1665" s="151" t="s">
        <v>31</v>
      </c>
      <c r="F1665" s="152" t="s">
        <v>1648</v>
      </c>
      <c r="H1665" s="151" t="s">
        <v>31</v>
      </c>
      <c r="I1665" s="153"/>
      <c r="L1665" s="149"/>
      <c r="M1665" s="154"/>
      <c r="T1665" s="155"/>
      <c r="AT1665" s="151" t="s">
        <v>177</v>
      </c>
      <c r="AU1665" s="151" t="s">
        <v>87</v>
      </c>
      <c r="AV1665" s="12" t="s">
        <v>39</v>
      </c>
      <c r="AW1665" s="12" t="s">
        <v>38</v>
      </c>
      <c r="AX1665" s="12" t="s">
        <v>78</v>
      </c>
      <c r="AY1665" s="151" t="s">
        <v>165</v>
      </c>
    </row>
    <row r="1666" spans="2:65" s="12" customFormat="1" ht="10.199999999999999">
      <c r="B1666" s="149"/>
      <c r="D1666" s="150" t="s">
        <v>177</v>
      </c>
      <c r="E1666" s="151" t="s">
        <v>31</v>
      </c>
      <c r="F1666" s="152" t="s">
        <v>1649</v>
      </c>
      <c r="H1666" s="151" t="s">
        <v>31</v>
      </c>
      <c r="I1666" s="153"/>
      <c r="L1666" s="149"/>
      <c r="M1666" s="154"/>
      <c r="T1666" s="155"/>
      <c r="AT1666" s="151" t="s">
        <v>177</v>
      </c>
      <c r="AU1666" s="151" t="s">
        <v>87</v>
      </c>
      <c r="AV1666" s="12" t="s">
        <v>39</v>
      </c>
      <c r="AW1666" s="12" t="s">
        <v>38</v>
      </c>
      <c r="AX1666" s="12" t="s">
        <v>78</v>
      </c>
      <c r="AY1666" s="151" t="s">
        <v>165</v>
      </c>
    </row>
    <row r="1667" spans="2:65" s="12" customFormat="1" ht="10.199999999999999">
      <c r="B1667" s="149"/>
      <c r="D1667" s="150" t="s">
        <v>177</v>
      </c>
      <c r="E1667" s="151" t="s">
        <v>31</v>
      </c>
      <c r="F1667" s="152" t="s">
        <v>1650</v>
      </c>
      <c r="H1667" s="151" t="s">
        <v>31</v>
      </c>
      <c r="I1667" s="153"/>
      <c r="L1667" s="149"/>
      <c r="M1667" s="154"/>
      <c r="T1667" s="155"/>
      <c r="AT1667" s="151" t="s">
        <v>177</v>
      </c>
      <c r="AU1667" s="151" t="s">
        <v>87</v>
      </c>
      <c r="AV1667" s="12" t="s">
        <v>39</v>
      </c>
      <c r="AW1667" s="12" t="s">
        <v>38</v>
      </c>
      <c r="AX1667" s="12" t="s">
        <v>78</v>
      </c>
      <c r="AY1667" s="151" t="s">
        <v>165</v>
      </c>
    </row>
    <row r="1668" spans="2:65" s="13" customFormat="1" ht="10.199999999999999">
      <c r="B1668" s="156"/>
      <c r="D1668" s="150" t="s">
        <v>177</v>
      </c>
      <c r="E1668" s="157" t="s">
        <v>31</v>
      </c>
      <c r="F1668" s="158" t="s">
        <v>1651</v>
      </c>
      <c r="H1668" s="159">
        <v>7.5</v>
      </c>
      <c r="I1668" s="160"/>
      <c r="L1668" s="156"/>
      <c r="M1668" s="161"/>
      <c r="T1668" s="162"/>
      <c r="AT1668" s="157" t="s">
        <v>177</v>
      </c>
      <c r="AU1668" s="157" t="s">
        <v>87</v>
      </c>
      <c r="AV1668" s="13" t="s">
        <v>87</v>
      </c>
      <c r="AW1668" s="13" t="s">
        <v>38</v>
      </c>
      <c r="AX1668" s="13" t="s">
        <v>78</v>
      </c>
      <c r="AY1668" s="157" t="s">
        <v>165</v>
      </c>
    </row>
    <row r="1669" spans="2:65" s="12" customFormat="1" ht="20.399999999999999">
      <c r="B1669" s="149"/>
      <c r="D1669" s="150" t="s">
        <v>177</v>
      </c>
      <c r="E1669" s="151" t="s">
        <v>31</v>
      </c>
      <c r="F1669" s="152" t="s">
        <v>1652</v>
      </c>
      <c r="H1669" s="151" t="s">
        <v>31</v>
      </c>
      <c r="I1669" s="153"/>
      <c r="L1669" s="149"/>
      <c r="M1669" s="154"/>
      <c r="T1669" s="155"/>
      <c r="AT1669" s="151" t="s">
        <v>177</v>
      </c>
      <c r="AU1669" s="151" t="s">
        <v>87</v>
      </c>
      <c r="AV1669" s="12" t="s">
        <v>39</v>
      </c>
      <c r="AW1669" s="12" t="s">
        <v>38</v>
      </c>
      <c r="AX1669" s="12" t="s">
        <v>78</v>
      </c>
      <c r="AY1669" s="151" t="s">
        <v>165</v>
      </c>
    </row>
    <row r="1670" spans="2:65" s="13" customFormat="1" ht="10.199999999999999">
      <c r="B1670" s="156"/>
      <c r="D1670" s="150" t="s">
        <v>177</v>
      </c>
      <c r="E1670" s="157" t="s">
        <v>31</v>
      </c>
      <c r="F1670" s="158" t="s">
        <v>1653</v>
      </c>
      <c r="H1670" s="159">
        <v>28.7</v>
      </c>
      <c r="I1670" s="160"/>
      <c r="L1670" s="156"/>
      <c r="M1670" s="161"/>
      <c r="T1670" s="162"/>
      <c r="AT1670" s="157" t="s">
        <v>177</v>
      </c>
      <c r="AU1670" s="157" t="s">
        <v>87</v>
      </c>
      <c r="AV1670" s="13" t="s">
        <v>87</v>
      </c>
      <c r="AW1670" s="13" t="s">
        <v>38</v>
      </c>
      <c r="AX1670" s="13" t="s">
        <v>78</v>
      </c>
      <c r="AY1670" s="157" t="s">
        <v>165</v>
      </c>
    </row>
    <row r="1671" spans="2:65" s="12" customFormat="1" ht="10.199999999999999">
      <c r="B1671" s="149"/>
      <c r="D1671" s="150" t="s">
        <v>177</v>
      </c>
      <c r="E1671" s="151" t="s">
        <v>31</v>
      </c>
      <c r="F1671" s="152" t="s">
        <v>1654</v>
      </c>
      <c r="H1671" s="151" t="s">
        <v>31</v>
      </c>
      <c r="I1671" s="153"/>
      <c r="L1671" s="149"/>
      <c r="M1671" s="154"/>
      <c r="T1671" s="155"/>
      <c r="AT1671" s="151" t="s">
        <v>177</v>
      </c>
      <c r="AU1671" s="151" t="s">
        <v>87</v>
      </c>
      <c r="AV1671" s="12" t="s">
        <v>39</v>
      </c>
      <c r="AW1671" s="12" t="s">
        <v>38</v>
      </c>
      <c r="AX1671" s="12" t="s">
        <v>78</v>
      </c>
      <c r="AY1671" s="151" t="s">
        <v>165</v>
      </c>
    </row>
    <row r="1672" spans="2:65" s="13" customFormat="1" ht="10.199999999999999">
      <c r="B1672" s="156"/>
      <c r="D1672" s="150" t="s">
        <v>177</v>
      </c>
      <c r="E1672" s="157" t="s">
        <v>31</v>
      </c>
      <c r="F1672" s="158" t="s">
        <v>1655</v>
      </c>
      <c r="H1672" s="159">
        <v>47.1</v>
      </c>
      <c r="I1672" s="160"/>
      <c r="L1672" s="156"/>
      <c r="M1672" s="161"/>
      <c r="T1672" s="162"/>
      <c r="AT1672" s="157" t="s">
        <v>177</v>
      </c>
      <c r="AU1672" s="157" t="s">
        <v>87</v>
      </c>
      <c r="AV1672" s="13" t="s">
        <v>87</v>
      </c>
      <c r="AW1672" s="13" t="s">
        <v>38</v>
      </c>
      <c r="AX1672" s="13" t="s">
        <v>78</v>
      </c>
      <c r="AY1672" s="157" t="s">
        <v>165</v>
      </c>
    </row>
    <row r="1673" spans="2:65" s="14" customFormat="1" ht="10.199999999999999">
      <c r="B1673" s="163"/>
      <c r="D1673" s="150" t="s">
        <v>177</v>
      </c>
      <c r="E1673" s="164" t="s">
        <v>31</v>
      </c>
      <c r="F1673" s="165" t="s">
        <v>180</v>
      </c>
      <c r="H1673" s="166">
        <v>83.3</v>
      </c>
      <c r="I1673" s="167"/>
      <c r="L1673" s="163"/>
      <c r="M1673" s="168"/>
      <c r="T1673" s="169"/>
      <c r="AT1673" s="164" t="s">
        <v>177</v>
      </c>
      <c r="AU1673" s="164" t="s">
        <v>87</v>
      </c>
      <c r="AV1673" s="14" t="s">
        <v>173</v>
      </c>
      <c r="AW1673" s="14" t="s">
        <v>38</v>
      </c>
      <c r="AX1673" s="14" t="s">
        <v>39</v>
      </c>
      <c r="AY1673" s="164" t="s">
        <v>165</v>
      </c>
    </row>
    <row r="1674" spans="2:65" s="1" customFormat="1" ht="24.15" customHeight="1">
      <c r="B1674" s="35"/>
      <c r="C1674" s="132" t="s">
        <v>1656</v>
      </c>
      <c r="D1674" s="132" t="s">
        <v>168</v>
      </c>
      <c r="E1674" s="133" t="s">
        <v>1657</v>
      </c>
      <c r="F1674" s="134" t="s">
        <v>1658</v>
      </c>
      <c r="G1674" s="135" t="s">
        <v>103</v>
      </c>
      <c r="H1674" s="136">
        <v>50</v>
      </c>
      <c r="I1674" s="137"/>
      <c r="J1674" s="138">
        <f>ROUND(I1674*H1674,2)</f>
        <v>0</v>
      </c>
      <c r="K1674" s="134" t="s">
        <v>172</v>
      </c>
      <c r="L1674" s="35"/>
      <c r="M1674" s="139" t="s">
        <v>31</v>
      </c>
      <c r="N1674" s="140" t="s">
        <v>49</v>
      </c>
      <c r="P1674" s="141">
        <f>O1674*H1674</f>
        <v>0</v>
      </c>
      <c r="Q1674" s="141">
        <v>0</v>
      </c>
      <c r="R1674" s="141">
        <f>Q1674*H1674</f>
        <v>0</v>
      </c>
      <c r="S1674" s="141">
        <v>2.2300000000000002E-3</v>
      </c>
      <c r="T1674" s="142">
        <f>S1674*H1674</f>
        <v>0.11150000000000002</v>
      </c>
      <c r="AR1674" s="143" t="s">
        <v>313</v>
      </c>
      <c r="AT1674" s="143" t="s">
        <v>168</v>
      </c>
      <c r="AU1674" s="143" t="s">
        <v>87</v>
      </c>
      <c r="AY1674" s="19" t="s">
        <v>165</v>
      </c>
      <c r="BE1674" s="144">
        <f>IF(N1674="základní",J1674,0)</f>
        <v>0</v>
      </c>
      <c r="BF1674" s="144">
        <f>IF(N1674="snížená",J1674,0)</f>
        <v>0</v>
      </c>
      <c r="BG1674" s="144">
        <f>IF(N1674="zákl. přenesená",J1674,0)</f>
        <v>0</v>
      </c>
      <c r="BH1674" s="144">
        <f>IF(N1674="sníž. přenesená",J1674,0)</f>
        <v>0</v>
      </c>
      <c r="BI1674" s="144">
        <f>IF(N1674="nulová",J1674,0)</f>
        <v>0</v>
      </c>
      <c r="BJ1674" s="19" t="s">
        <v>39</v>
      </c>
      <c r="BK1674" s="144">
        <f>ROUND(I1674*H1674,2)</f>
        <v>0</v>
      </c>
      <c r="BL1674" s="19" t="s">
        <v>313</v>
      </c>
      <c r="BM1674" s="143" t="s">
        <v>1659</v>
      </c>
    </row>
    <row r="1675" spans="2:65" s="1" customFormat="1" ht="10.199999999999999" hidden="1">
      <c r="B1675" s="35"/>
      <c r="D1675" s="145" t="s">
        <v>175</v>
      </c>
      <c r="F1675" s="146" t="s">
        <v>1660</v>
      </c>
      <c r="I1675" s="147"/>
      <c r="L1675" s="35"/>
      <c r="M1675" s="148"/>
      <c r="T1675" s="56"/>
      <c r="AT1675" s="19" t="s">
        <v>175</v>
      </c>
      <c r="AU1675" s="19" t="s">
        <v>87</v>
      </c>
    </row>
    <row r="1676" spans="2:65" s="12" customFormat="1" ht="10.199999999999999">
      <c r="B1676" s="149"/>
      <c r="D1676" s="150" t="s">
        <v>177</v>
      </c>
      <c r="E1676" s="151" t="s">
        <v>31</v>
      </c>
      <c r="F1676" s="152" t="s">
        <v>1661</v>
      </c>
      <c r="H1676" s="151" t="s">
        <v>31</v>
      </c>
      <c r="I1676" s="153"/>
      <c r="L1676" s="149"/>
      <c r="M1676" s="154"/>
      <c r="T1676" s="155"/>
      <c r="AT1676" s="151" t="s">
        <v>177</v>
      </c>
      <c r="AU1676" s="151" t="s">
        <v>87</v>
      </c>
      <c r="AV1676" s="12" t="s">
        <v>39</v>
      </c>
      <c r="AW1676" s="12" t="s">
        <v>38</v>
      </c>
      <c r="AX1676" s="12" t="s">
        <v>78</v>
      </c>
      <c r="AY1676" s="151" t="s">
        <v>165</v>
      </c>
    </row>
    <row r="1677" spans="2:65" s="12" customFormat="1" ht="10.199999999999999">
      <c r="B1677" s="149"/>
      <c r="D1677" s="150" t="s">
        <v>177</v>
      </c>
      <c r="E1677" s="151" t="s">
        <v>31</v>
      </c>
      <c r="F1677" s="152" t="s">
        <v>389</v>
      </c>
      <c r="H1677" s="151" t="s">
        <v>31</v>
      </c>
      <c r="I1677" s="153"/>
      <c r="L1677" s="149"/>
      <c r="M1677" s="154"/>
      <c r="T1677" s="155"/>
      <c r="AT1677" s="151" t="s">
        <v>177</v>
      </c>
      <c r="AU1677" s="151" t="s">
        <v>87</v>
      </c>
      <c r="AV1677" s="12" t="s">
        <v>39</v>
      </c>
      <c r="AW1677" s="12" t="s">
        <v>38</v>
      </c>
      <c r="AX1677" s="12" t="s">
        <v>78</v>
      </c>
      <c r="AY1677" s="151" t="s">
        <v>165</v>
      </c>
    </row>
    <row r="1678" spans="2:65" s="13" customFormat="1" ht="10.199999999999999">
      <c r="B1678" s="156"/>
      <c r="D1678" s="150" t="s">
        <v>177</v>
      </c>
      <c r="E1678" s="157" t="s">
        <v>31</v>
      </c>
      <c r="F1678" s="158" t="s">
        <v>1662</v>
      </c>
      <c r="H1678" s="159">
        <v>20</v>
      </c>
      <c r="I1678" s="160"/>
      <c r="L1678" s="156"/>
      <c r="M1678" s="161"/>
      <c r="T1678" s="162"/>
      <c r="AT1678" s="157" t="s">
        <v>177</v>
      </c>
      <c r="AU1678" s="157" t="s">
        <v>87</v>
      </c>
      <c r="AV1678" s="13" t="s">
        <v>87</v>
      </c>
      <c r="AW1678" s="13" t="s">
        <v>38</v>
      </c>
      <c r="AX1678" s="13" t="s">
        <v>78</v>
      </c>
      <c r="AY1678" s="157" t="s">
        <v>165</v>
      </c>
    </row>
    <row r="1679" spans="2:65" s="12" customFormat="1" ht="10.199999999999999">
      <c r="B1679" s="149"/>
      <c r="D1679" s="150" t="s">
        <v>177</v>
      </c>
      <c r="E1679" s="151" t="s">
        <v>31</v>
      </c>
      <c r="F1679" s="152" t="s">
        <v>748</v>
      </c>
      <c r="H1679" s="151" t="s">
        <v>31</v>
      </c>
      <c r="I1679" s="153"/>
      <c r="L1679" s="149"/>
      <c r="M1679" s="154"/>
      <c r="T1679" s="155"/>
      <c r="AT1679" s="151" t="s">
        <v>177</v>
      </c>
      <c r="AU1679" s="151" t="s">
        <v>87</v>
      </c>
      <c r="AV1679" s="12" t="s">
        <v>39</v>
      </c>
      <c r="AW1679" s="12" t="s">
        <v>38</v>
      </c>
      <c r="AX1679" s="12" t="s">
        <v>78</v>
      </c>
      <c r="AY1679" s="151" t="s">
        <v>165</v>
      </c>
    </row>
    <row r="1680" spans="2:65" s="13" customFormat="1" ht="10.199999999999999">
      <c r="B1680" s="156"/>
      <c r="D1680" s="150" t="s">
        <v>177</v>
      </c>
      <c r="E1680" s="157" t="s">
        <v>31</v>
      </c>
      <c r="F1680" s="158" t="s">
        <v>1663</v>
      </c>
      <c r="H1680" s="159">
        <v>30</v>
      </c>
      <c r="I1680" s="160"/>
      <c r="L1680" s="156"/>
      <c r="M1680" s="161"/>
      <c r="T1680" s="162"/>
      <c r="AT1680" s="157" t="s">
        <v>177</v>
      </c>
      <c r="AU1680" s="157" t="s">
        <v>87</v>
      </c>
      <c r="AV1680" s="13" t="s">
        <v>87</v>
      </c>
      <c r="AW1680" s="13" t="s">
        <v>38</v>
      </c>
      <c r="AX1680" s="13" t="s">
        <v>78</v>
      </c>
      <c r="AY1680" s="157" t="s">
        <v>165</v>
      </c>
    </row>
    <row r="1681" spans="2:65" s="14" customFormat="1" ht="10.199999999999999">
      <c r="B1681" s="163"/>
      <c r="D1681" s="150" t="s">
        <v>177</v>
      </c>
      <c r="E1681" s="164" t="s">
        <v>31</v>
      </c>
      <c r="F1681" s="165" t="s">
        <v>180</v>
      </c>
      <c r="H1681" s="166">
        <v>50</v>
      </c>
      <c r="I1681" s="167"/>
      <c r="L1681" s="163"/>
      <c r="M1681" s="168"/>
      <c r="T1681" s="169"/>
      <c r="AT1681" s="164" t="s">
        <v>177</v>
      </c>
      <c r="AU1681" s="164" t="s">
        <v>87</v>
      </c>
      <c r="AV1681" s="14" t="s">
        <v>173</v>
      </c>
      <c r="AW1681" s="14" t="s">
        <v>38</v>
      </c>
      <c r="AX1681" s="14" t="s">
        <v>39</v>
      </c>
      <c r="AY1681" s="164" t="s">
        <v>165</v>
      </c>
    </row>
    <row r="1682" spans="2:65" s="1" customFormat="1" ht="21.75" customHeight="1">
      <c r="B1682" s="35"/>
      <c r="C1682" s="132" t="s">
        <v>1664</v>
      </c>
      <c r="D1682" s="132" t="s">
        <v>168</v>
      </c>
      <c r="E1682" s="133" t="s">
        <v>1665</v>
      </c>
      <c r="F1682" s="134" t="s">
        <v>1666</v>
      </c>
      <c r="G1682" s="135" t="s">
        <v>103</v>
      </c>
      <c r="H1682" s="136">
        <v>38.25</v>
      </c>
      <c r="I1682" s="137"/>
      <c r="J1682" s="138">
        <f>ROUND(I1682*H1682,2)</f>
        <v>0</v>
      </c>
      <c r="K1682" s="134" t="s">
        <v>172</v>
      </c>
      <c r="L1682" s="35"/>
      <c r="M1682" s="139" t="s">
        <v>31</v>
      </c>
      <c r="N1682" s="140" t="s">
        <v>49</v>
      </c>
      <c r="P1682" s="141">
        <f>O1682*H1682</f>
        <v>0</v>
      </c>
      <c r="Q1682" s="141">
        <v>0</v>
      </c>
      <c r="R1682" s="141">
        <f>Q1682*H1682</f>
        <v>0</v>
      </c>
      <c r="S1682" s="141">
        <v>1.75E-3</v>
      </c>
      <c r="T1682" s="142">
        <f>S1682*H1682</f>
        <v>6.6937499999999997E-2</v>
      </c>
      <c r="AR1682" s="143" t="s">
        <v>313</v>
      </c>
      <c r="AT1682" s="143" t="s">
        <v>168</v>
      </c>
      <c r="AU1682" s="143" t="s">
        <v>87</v>
      </c>
      <c r="AY1682" s="19" t="s">
        <v>165</v>
      </c>
      <c r="BE1682" s="144">
        <f>IF(N1682="základní",J1682,0)</f>
        <v>0</v>
      </c>
      <c r="BF1682" s="144">
        <f>IF(N1682="snížená",J1682,0)</f>
        <v>0</v>
      </c>
      <c r="BG1682" s="144">
        <f>IF(N1682="zákl. přenesená",J1682,0)</f>
        <v>0</v>
      </c>
      <c r="BH1682" s="144">
        <f>IF(N1682="sníž. přenesená",J1682,0)</f>
        <v>0</v>
      </c>
      <c r="BI1682" s="144">
        <f>IF(N1682="nulová",J1682,0)</f>
        <v>0</v>
      </c>
      <c r="BJ1682" s="19" t="s">
        <v>39</v>
      </c>
      <c r="BK1682" s="144">
        <f>ROUND(I1682*H1682,2)</f>
        <v>0</v>
      </c>
      <c r="BL1682" s="19" t="s">
        <v>313</v>
      </c>
      <c r="BM1682" s="143" t="s">
        <v>1667</v>
      </c>
    </row>
    <row r="1683" spans="2:65" s="1" customFormat="1" ht="10.199999999999999" hidden="1">
      <c r="B1683" s="35"/>
      <c r="D1683" s="145" t="s">
        <v>175</v>
      </c>
      <c r="F1683" s="146" t="s">
        <v>1668</v>
      </c>
      <c r="I1683" s="147"/>
      <c r="L1683" s="35"/>
      <c r="M1683" s="148"/>
      <c r="T1683" s="56"/>
      <c r="AT1683" s="19" t="s">
        <v>175</v>
      </c>
      <c r="AU1683" s="19" t="s">
        <v>87</v>
      </c>
    </row>
    <row r="1684" spans="2:65" s="12" customFormat="1" ht="10.199999999999999">
      <c r="B1684" s="149"/>
      <c r="D1684" s="150" t="s">
        <v>177</v>
      </c>
      <c r="E1684" s="151" t="s">
        <v>31</v>
      </c>
      <c r="F1684" s="152" t="s">
        <v>1669</v>
      </c>
      <c r="H1684" s="151" t="s">
        <v>31</v>
      </c>
      <c r="I1684" s="153"/>
      <c r="L1684" s="149"/>
      <c r="M1684" s="154"/>
      <c r="T1684" s="155"/>
      <c r="AT1684" s="151" t="s">
        <v>177</v>
      </c>
      <c r="AU1684" s="151" t="s">
        <v>87</v>
      </c>
      <c r="AV1684" s="12" t="s">
        <v>39</v>
      </c>
      <c r="AW1684" s="12" t="s">
        <v>38</v>
      </c>
      <c r="AX1684" s="12" t="s">
        <v>78</v>
      </c>
      <c r="AY1684" s="151" t="s">
        <v>165</v>
      </c>
    </row>
    <row r="1685" spans="2:65" s="12" customFormat="1" ht="10.199999999999999">
      <c r="B1685" s="149"/>
      <c r="D1685" s="150" t="s">
        <v>177</v>
      </c>
      <c r="E1685" s="151" t="s">
        <v>31</v>
      </c>
      <c r="F1685" s="152" t="s">
        <v>692</v>
      </c>
      <c r="H1685" s="151" t="s">
        <v>31</v>
      </c>
      <c r="I1685" s="153"/>
      <c r="L1685" s="149"/>
      <c r="M1685" s="154"/>
      <c r="T1685" s="155"/>
      <c r="AT1685" s="151" t="s">
        <v>177</v>
      </c>
      <c r="AU1685" s="151" t="s">
        <v>87</v>
      </c>
      <c r="AV1685" s="12" t="s">
        <v>39</v>
      </c>
      <c r="AW1685" s="12" t="s">
        <v>38</v>
      </c>
      <c r="AX1685" s="12" t="s">
        <v>78</v>
      </c>
      <c r="AY1685" s="151" t="s">
        <v>165</v>
      </c>
    </row>
    <row r="1686" spans="2:65" s="13" customFormat="1" ht="10.199999999999999">
      <c r="B1686" s="156"/>
      <c r="D1686" s="150" t="s">
        <v>177</v>
      </c>
      <c r="E1686" s="157" t="s">
        <v>31</v>
      </c>
      <c r="F1686" s="158" t="s">
        <v>1670</v>
      </c>
      <c r="H1686" s="159">
        <v>9.5</v>
      </c>
      <c r="I1686" s="160"/>
      <c r="L1686" s="156"/>
      <c r="M1686" s="161"/>
      <c r="T1686" s="162"/>
      <c r="AT1686" s="157" t="s">
        <v>177</v>
      </c>
      <c r="AU1686" s="157" t="s">
        <v>87</v>
      </c>
      <c r="AV1686" s="13" t="s">
        <v>87</v>
      </c>
      <c r="AW1686" s="13" t="s">
        <v>38</v>
      </c>
      <c r="AX1686" s="13" t="s">
        <v>78</v>
      </c>
      <c r="AY1686" s="157" t="s">
        <v>165</v>
      </c>
    </row>
    <row r="1687" spans="2:65" s="12" customFormat="1" ht="10.199999999999999">
      <c r="B1687" s="149"/>
      <c r="D1687" s="150" t="s">
        <v>177</v>
      </c>
      <c r="E1687" s="151" t="s">
        <v>31</v>
      </c>
      <c r="F1687" s="152" t="s">
        <v>694</v>
      </c>
      <c r="H1687" s="151" t="s">
        <v>31</v>
      </c>
      <c r="I1687" s="153"/>
      <c r="L1687" s="149"/>
      <c r="M1687" s="154"/>
      <c r="T1687" s="155"/>
      <c r="AT1687" s="151" t="s">
        <v>177</v>
      </c>
      <c r="AU1687" s="151" t="s">
        <v>87</v>
      </c>
      <c r="AV1687" s="12" t="s">
        <v>39</v>
      </c>
      <c r="AW1687" s="12" t="s">
        <v>38</v>
      </c>
      <c r="AX1687" s="12" t="s">
        <v>78</v>
      </c>
      <c r="AY1687" s="151" t="s">
        <v>165</v>
      </c>
    </row>
    <row r="1688" spans="2:65" s="13" customFormat="1" ht="10.199999999999999">
      <c r="B1688" s="156"/>
      <c r="D1688" s="150" t="s">
        <v>177</v>
      </c>
      <c r="E1688" s="157" t="s">
        <v>31</v>
      </c>
      <c r="F1688" s="158" t="s">
        <v>1671</v>
      </c>
      <c r="H1688" s="159">
        <v>7.7</v>
      </c>
      <c r="I1688" s="160"/>
      <c r="L1688" s="156"/>
      <c r="M1688" s="161"/>
      <c r="T1688" s="162"/>
      <c r="AT1688" s="157" t="s">
        <v>177</v>
      </c>
      <c r="AU1688" s="157" t="s">
        <v>87</v>
      </c>
      <c r="AV1688" s="13" t="s">
        <v>87</v>
      </c>
      <c r="AW1688" s="13" t="s">
        <v>38</v>
      </c>
      <c r="AX1688" s="13" t="s">
        <v>78</v>
      </c>
      <c r="AY1688" s="157" t="s">
        <v>165</v>
      </c>
    </row>
    <row r="1689" spans="2:65" s="12" customFormat="1" ht="10.199999999999999">
      <c r="B1689" s="149"/>
      <c r="D1689" s="150" t="s">
        <v>177</v>
      </c>
      <c r="E1689" s="151" t="s">
        <v>31</v>
      </c>
      <c r="F1689" s="152" t="s">
        <v>1672</v>
      </c>
      <c r="H1689" s="151" t="s">
        <v>31</v>
      </c>
      <c r="I1689" s="153"/>
      <c r="L1689" s="149"/>
      <c r="M1689" s="154"/>
      <c r="T1689" s="155"/>
      <c r="AT1689" s="151" t="s">
        <v>177</v>
      </c>
      <c r="AU1689" s="151" t="s">
        <v>87</v>
      </c>
      <c r="AV1689" s="12" t="s">
        <v>39</v>
      </c>
      <c r="AW1689" s="12" t="s">
        <v>38</v>
      </c>
      <c r="AX1689" s="12" t="s">
        <v>78</v>
      </c>
      <c r="AY1689" s="151" t="s">
        <v>165</v>
      </c>
    </row>
    <row r="1690" spans="2:65" s="13" customFormat="1" ht="10.199999999999999">
      <c r="B1690" s="156"/>
      <c r="D1690" s="150" t="s">
        <v>177</v>
      </c>
      <c r="E1690" s="157" t="s">
        <v>31</v>
      </c>
      <c r="F1690" s="158" t="s">
        <v>1390</v>
      </c>
      <c r="H1690" s="159">
        <v>7.6</v>
      </c>
      <c r="I1690" s="160"/>
      <c r="L1690" s="156"/>
      <c r="M1690" s="161"/>
      <c r="T1690" s="162"/>
      <c r="AT1690" s="157" t="s">
        <v>177</v>
      </c>
      <c r="AU1690" s="157" t="s">
        <v>87</v>
      </c>
      <c r="AV1690" s="13" t="s">
        <v>87</v>
      </c>
      <c r="AW1690" s="13" t="s">
        <v>38</v>
      </c>
      <c r="AX1690" s="13" t="s">
        <v>78</v>
      </c>
      <c r="AY1690" s="157" t="s">
        <v>165</v>
      </c>
    </row>
    <row r="1691" spans="2:65" s="12" customFormat="1" ht="10.199999999999999">
      <c r="B1691" s="149"/>
      <c r="D1691" s="150" t="s">
        <v>177</v>
      </c>
      <c r="E1691" s="151" t="s">
        <v>31</v>
      </c>
      <c r="F1691" s="152" t="s">
        <v>1673</v>
      </c>
      <c r="H1691" s="151" t="s">
        <v>31</v>
      </c>
      <c r="I1691" s="153"/>
      <c r="L1691" s="149"/>
      <c r="M1691" s="154"/>
      <c r="T1691" s="155"/>
      <c r="AT1691" s="151" t="s">
        <v>177</v>
      </c>
      <c r="AU1691" s="151" t="s">
        <v>87</v>
      </c>
      <c r="AV1691" s="12" t="s">
        <v>39</v>
      </c>
      <c r="AW1691" s="12" t="s">
        <v>38</v>
      </c>
      <c r="AX1691" s="12" t="s">
        <v>78</v>
      </c>
      <c r="AY1691" s="151" t="s">
        <v>165</v>
      </c>
    </row>
    <row r="1692" spans="2:65" s="13" customFormat="1" ht="10.199999999999999">
      <c r="B1692" s="156"/>
      <c r="D1692" s="150" t="s">
        <v>177</v>
      </c>
      <c r="E1692" s="157" t="s">
        <v>31</v>
      </c>
      <c r="F1692" s="158" t="s">
        <v>1674</v>
      </c>
      <c r="H1692" s="159">
        <v>13.45</v>
      </c>
      <c r="I1692" s="160"/>
      <c r="L1692" s="156"/>
      <c r="M1692" s="161"/>
      <c r="T1692" s="162"/>
      <c r="AT1692" s="157" t="s">
        <v>177</v>
      </c>
      <c r="AU1692" s="157" t="s">
        <v>87</v>
      </c>
      <c r="AV1692" s="13" t="s">
        <v>87</v>
      </c>
      <c r="AW1692" s="13" t="s">
        <v>38</v>
      </c>
      <c r="AX1692" s="13" t="s">
        <v>78</v>
      </c>
      <c r="AY1692" s="157" t="s">
        <v>165</v>
      </c>
    </row>
    <row r="1693" spans="2:65" s="14" customFormat="1" ht="10.199999999999999">
      <c r="B1693" s="163"/>
      <c r="D1693" s="150" t="s">
        <v>177</v>
      </c>
      <c r="E1693" s="164" t="s">
        <v>31</v>
      </c>
      <c r="F1693" s="165" t="s">
        <v>180</v>
      </c>
      <c r="H1693" s="166">
        <v>38.25</v>
      </c>
      <c r="I1693" s="167"/>
      <c r="L1693" s="163"/>
      <c r="M1693" s="168"/>
      <c r="T1693" s="169"/>
      <c r="AT1693" s="164" t="s">
        <v>177</v>
      </c>
      <c r="AU1693" s="164" t="s">
        <v>87</v>
      </c>
      <c r="AV1693" s="14" t="s">
        <v>173</v>
      </c>
      <c r="AW1693" s="14" t="s">
        <v>38</v>
      </c>
      <c r="AX1693" s="14" t="s">
        <v>39</v>
      </c>
      <c r="AY1693" s="164" t="s">
        <v>165</v>
      </c>
    </row>
    <row r="1694" spans="2:65" s="1" customFormat="1" ht="24.15" customHeight="1">
      <c r="B1694" s="35"/>
      <c r="C1694" s="132" t="s">
        <v>1675</v>
      </c>
      <c r="D1694" s="132" t="s">
        <v>168</v>
      </c>
      <c r="E1694" s="133" t="s">
        <v>1676</v>
      </c>
      <c r="F1694" s="134" t="s">
        <v>1677</v>
      </c>
      <c r="G1694" s="135" t="s">
        <v>103</v>
      </c>
      <c r="H1694" s="136">
        <v>30.7</v>
      </c>
      <c r="I1694" s="137"/>
      <c r="J1694" s="138">
        <f>ROUND(I1694*H1694,2)</f>
        <v>0</v>
      </c>
      <c r="K1694" s="134" t="s">
        <v>172</v>
      </c>
      <c r="L1694" s="35"/>
      <c r="M1694" s="139" t="s">
        <v>31</v>
      </c>
      <c r="N1694" s="140" t="s">
        <v>49</v>
      </c>
      <c r="P1694" s="141">
        <f>O1694*H1694</f>
        <v>0</v>
      </c>
      <c r="Q1694" s="141">
        <v>0</v>
      </c>
      <c r="R1694" s="141">
        <f>Q1694*H1694</f>
        <v>0</v>
      </c>
      <c r="S1694" s="141">
        <v>2.5999999999999999E-3</v>
      </c>
      <c r="T1694" s="142">
        <f>S1694*H1694</f>
        <v>7.9819999999999988E-2</v>
      </c>
      <c r="AR1694" s="143" t="s">
        <v>313</v>
      </c>
      <c r="AT1694" s="143" t="s">
        <v>168</v>
      </c>
      <c r="AU1694" s="143" t="s">
        <v>87</v>
      </c>
      <c r="AY1694" s="19" t="s">
        <v>165</v>
      </c>
      <c r="BE1694" s="144">
        <f>IF(N1694="základní",J1694,0)</f>
        <v>0</v>
      </c>
      <c r="BF1694" s="144">
        <f>IF(N1694="snížená",J1694,0)</f>
        <v>0</v>
      </c>
      <c r="BG1694" s="144">
        <f>IF(N1694="zákl. přenesená",J1694,0)</f>
        <v>0</v>
      </c>
      <c r="BH1694" s="144">
        <f>IF(N1694="sníž. přenesená",J1694,0)</f>
        <v>0</v>
      </c>
      <c r="BI1694" s="144">
        <f>IF(N1694="nulová",J1694,0)</f>
        <v>0</v>
      </c>
      <c r="BJ1694" s="19" t="s">
        <v>39</v>
      </c>
      <c r="BK1694" s="144">
        <f>ROUND(I1694*H1694,2)</f>
        <v>0</v>
      </c>
      <c r="BL1694" s="19" t="s">
        <v>313</v>
      </c>
      <c r="BM1694" s="143" t="s">
        <v>1678</v>
      </c>
    </row>
    <row r="1695" spans="2:65" s="1" customFormat="1" ht="10.199999999999999" hidden="1">
      <c r="B1695" s="35"/>
      <c r="D1695" s="145" t="s">
        <v>175</v>
      </c>
      <c r="F1695" s="146" t="s">
        <v>1679</v>
      </c>
      <c r="I1695" s="147"/>
      <c r="L1695" s="35"/>
      <c r="M1695" s="148"/>
      <c r="T1695" s="56"/>
      <c r="AT1695" s="19" t="s">
        <v>175</v>
      </c>
      <c r="AU1695" s="19" t="s">
        <v>87</v>
      </c>
    </row>
    <row r="1696" spans="2:65" s="12" customFormat="1" ht="10.199999999999999">
      <c r="B1696" s="149"/>
      <c r="D1696" s="150" t="s">
        <v>177</v>
      </c>
      <c r="E1696" s="151" t="s">
        <v>31</v>
      </c>
      <c r="F1696" s="152" t="s">
        <v>1680</v>
      </c>
      <c r="H1696" s="151" t="s">
        <v>31</v>
      </c>
      <c r="I1696" s="153"/>
      <c r="L1696" s="149"/>
      <c r="M1696" s="154"/>
      <c r="T1696" s="155"/>
      <c r="AT1696" s="151" t="s">
        <v>177</v>
      </c>
      <c r="AU1696" s="151" t="s">
        <v>87</v>
      </c>
      <c r="AV1696" s="12" t="s">
        <v>39</v>
      </c>
      <c r="AW1696" s="12" t="s">
        <v>38</v>
      </c>
      <c r="AX1696" s="12" t="s">
        <v>78</v>
      </c>
      <c r="AY1696" s="151" t="s">
        <v>165</v>
      </c>
    </row>
    <row r="1697" spans="2:65" s="13" customFormat="1" ht="10.199999999999999">
      <c r="B1697" s="156"/>
      <c r="D1697" s="150" t="s">
        <v>177</v>
      </c>
      <c r="E1697" s="157" t="s">
        <v>31</v>
      </c>
      <c r="F1697" s="158" t="s">
        <v>1681</v>
      </c>
      <c r="H1697" s="159">
        <v>30.7</v>
      </c>
      <c r="I1697" s="160"/>
      <c r="L1697" s="156"/>
      <c r="M1697" s="161"/>
      <c r="T1697" s="162"/>
      <c r="AT1697" s="157" t="s">
        <v>177</v>
      </c>
      <c r="AU1697" s="157" t="s">
        <v>87</v>
      </c>
      <c r="AV1697" s="13" t="s">
        <v>87</v>
      </c>
      <c r="AW1697" s="13" t="s">
        <v>38</v>
      </c>
      <c r="AX1697" s="13" t="s">
        <v>78</v>
      </c>
      <c r="AY1697" s="157" t="s">
        <v>165</v>
      </c>
    </row>
    <row r="1698" spans="2:65" s="14" customFormat="1" ht="10.199999999999999">
      <c r="B1698" s="163"/>
      <c r="D1698" s="150" t="s">
        <v>177</v>
      </c>
      <c r="E1698" s="164" t="s">
        <v>31</v>
      </c>
      <c r="F1698" s="165" t="s">
        <v>180</v>
      </c>
      <c r="H1698" s="166">
        <v>30.7</v>
      </c>
      <c r="I1698" s="167"/>
      <c r="L1698" s="163"/>
      <c r="M1698" s="168"/>
      <c r="T1698" s="169"/>
      <c r="AT1698" s="164" t="s">
        <v>177</v>
      </c>
      <c r="AU1698" s="164" t="s">
        <v>87</v>
      </c>
      <c r="AV1698" s="14" t="s">
        <v>173</v>
      </c>
      <c r="AW1698" s="14" t="s">
        <v>38</v>
      </c>
      <c r="AX1698" s="14" t="s">
        <v>39</v>
      </c>
      <c r="AY1698" s="164" t="s">
        <v>165</v>
      </c>
    </row>
    <row r="1699" spans="2:65" s="1" customFormat="1" ht="24.15" customHeight="1">
      <c r="B1699" s="35"/>
      <c r="C1699" s="132" t="s">
        <v>1682</v>
      </c>
      <c r="D1699" s="132" t="s">
        <v>168</v>
      </c>
      <c r="E1699" s="133" t="s">
        <v>1683</v>
      </c>
      <c r="F1699" s="134" t="s">
        <v>1684</v>
      </c>
      <c r="G1699" s="135" t="s">
        <v>103</v>
      </c>
      <c r="H1699" s="136">
        <v>3.8</v>
      </c>
      <c r="I1699" s="137"/>
      <c r="J1699" s="138">
        <f>ROUND(I1699*H1699,2)</f>
        <v>0</v>
      </c>
      <c r="K1699" s="134" t="s">
        <v>172</v>
      </c>
      <c r="L1699" s="35"/>
      <c r="M1699" s="139" t="s">
        <v>31</v>
      </c>
      <c r="N1699" s="140" t="s">
        <v>49</v>
      </c>
      <c r="P1699" s="141">
        <f>O1699*H1699</f>
        <v>0</v>
      </c>
      <c r="Q1699" s="141">
        <v>0</v>
      </c>
      <c r="R1699" s="141">
        <f>Q1699*H1699</f>
        <v>0</v>
      </c>
      <c r="S1699" s="141">
        <v>2.5999999999999999E-3</v>
      </c>
      <c r="T1699" s="142">
        <f>S1699*H1699</f>
        <v>9.8799999999999999E-3</v>
      </c>
      <c r="AR1699" s="143" t="s">
        <v>313</v>
      </c>
      <c r="AT1699" s="143" t="s">
        <v>168</v>
      </c>
      <c r="AU1699" s="143" t="s">
        <v>87</v>
      </c>
      <c r="AY1699" s="19" t="s">
        <v>165</v>
      </c>
      <c r="BE1699" s="144">
        <f>IF(N1699="základní",J1699,0)</f>
        <v>0</v>
      </c>
      <c r="BF1699" s="144">
        <f>IF(N1699="snížená",J1699,0)</f>
        <v>0</v>
      </c>
      <c r="BG1699" s="144">
        <f>IF(N1699="zákl. přenesená",J1699,0)</f>
        <v>0</v>
      </c>
      <c r="BH1699" s="144">
        <f>IF(N1699="sníž. přenesená",J1699,0)</f>
        <v>0</v>
      </c>
      <c r="BI1699" s="144">
        <f>IF(N1699="nulová",J1699,0)</f>
        <v>0</v>
      </c>
      <c r="BJ1699" s="19" t="s">
        <v>39</v>
      </c>
      <c r="BK1699" s="144">
        <f>ROUND(I1699*H1699,2)</f>
        <v>0</v>
      </c>
      <c r="BL1699" s="19" t="s">
        <v>313</v>
      </c>
      <c r="BM1699" s="143" t="s">
        <v>1685</v>
      </c>
    </row>
    <row r="1700" spans="2:65" s="1" customFormat="1" ht="10.199999999999999" hidden="1">
      <c r="B1700" s="35"/>
      <c r="D1700" s="145" t="s">
        <v>175</v>
      </c>
      <c r="F1700" s="146" t="s">
        <v>1686</v>
      </c>
      <c r="I1700" s="147"/>
      <c r="L1700" s="35"/>
      <c r="M1700" s="148"/>
      <c r="T1700" s="56"/>
      <c r="AT1700" s="19" t="s">
        <v>175</v>
      </c>
      <c r="AU1700" s="19" t="s">
        <v>87</v>
      </c>
    </row>
    <row r="1701" spans="2:65" s="1" customFormat="1" ht="28.8">
      <c r="B1701" s="35"/>
      <c r="D1701" s="150" t="s">
        <v>443</v>
      </c>
      <c r="F1701" s="187" t="s">
        <v>1687</v>
      </c>
      <c r="I1701" s="147"/>
      <c r="L1701" s="35"/>
      <c r="M1701" s="148"/>
      <c r="T1701" s="56"/>
      <c r="AT1701" s="19" t="s">
        <v>443</v>
      </c>
      <c r="AU1701" s="19" t="s">
        <v>87</v>
      </c>
    </row>
    <row r="1702" spans="2:65" s="12" customFormat="1" ht="20.399999999999999">
      <c r="B1702" s="149"/>
      <c r="D1702" s="150" t="s">
        <v>177</v>
      </c>
      <c r="E1702" s="151" t="s">
        <v>31</v>
      </c>
      <c r="F1702" s="152" t="s">
        <v>1688</v>
      </c>
      <c r="H1702" s="151" t="s">
        <v>31</v>
      </c>
      <c r="I1702" s="153"/>
      <c r="L1702" s="149"/>
      <c r="M1702" s="154"/>
      <c r="T1702" s="155"/>
      <c r="AT1702" s="151" t="s">
        <v>177</v>
      </c>
      <c r="AU1702" s="151" t="s">
        <v>87</v>
      </c>
      <c r="AV1702" s="12" t="s">
        <v>39</v>
      </c>
      <c r="AW1702" s="12" t="s">
        <v>38</v>
      </c>
      <c r="AX1702" s="12" t="s">
        <v>78</v>
      </c>
      <c r="AY1702" s="151" t="s">
        <v>165</v>
      </c>
    </row>
    <row r="1703" spans="2:65" s="13" customFormat="1" ht="10.199999999999999">
      <c r="B1703" s="156"/>
      <c r="D1703" s="150" t="s">
        <v>177</v>
      </c>
      <c r="E1703" s="157" t="s">
        <v>31</v>
      </c>
      <c r="F1703" s="158" t="s">
        <v>1689</v>
      </c>
      <c r="H1703" s="159">
        <v>3.8</v>
      </c>
      <c r="I1703" s="160"/>
      <c r="L1703" s="156"/>
      <c r="M1703" s="161"/>
      <c r="T1703" s="162"/>
      <c r="AT1703" s="157" t="s">
        <v>177</v>
      </c>
      <c r="AU1703" s="157" t="s">
        <v>87</v>
      </c>
      <c r="AV1703" s="13" t="s">
        <v>87</v>
      </c>
      <c r="AW1703" s="13" t="s">
        <v>38</v>
      </c>
      <c r="AX1703" s="13" t="s">
        <v>78</v>
      </c>
      <c r="AY1703" s="157" t="s">
        <v>165</v>
      </c>
    </row>
    <row r="1704" spans="2:65" s="14" customFormat="1" ht="10.199999999999999">
      <c r="B1704" s="163"/>
      <c r="D1704" s="150" t="s">
        <v>177</v>
      </c>
      <c r="E1704" s="164" t="s">
        <v>31</v>
      </c>
      <c r="F1704" s="165" t="s">
        <v>180</v>
      </c>
      <c r="H1704" s="166">
        <v>3.8</v>
      </c>
      <c r="I1704" s="167"/>
      <c r="L1704" s="163"/>
      <c r="M1704" s="168"/>
      <c r="T1704" s="169"/>
      <c r="AT1704" s="164" t="s">
        <v>177</v>
      </c>
      <c r="AU1704" s="164" t="s">
        <v>87</v>
      </c>
      <c r="AV1704" s="14" t="s">
        <v>173</v>
      </c>
      <c r="AW1704" s="14" t="s">
        <v>38</v>
      </c>
      <c r="AX1704" s="14" t="s">
        <v>39</v>
      </c>
      <c r="AY1704" s="164" t="s">
        <v>165</v>
      </c>
    </row>
    <row r="1705" spans="2:65" s="1" customFormat="1" ht="16.5" customHeight="1">
      <c r="B1705" s="35"/>
      <c r="C1705" s="132" t="s">
        <v>1690</v>
      </c>
      <c r="D1705" s="132" t="s">
        <v>168</v>
      </c>
      <c r="E1705" s="133" t="s">
        <v>1691</v>
      </c>
      <c r="F1705" s="134" t="s">
        <v>1692</v>
      </c>
      <c r="G1705" s="135" t="s">
        <v>103</v>
      </c>
      <c r="H1705" s="136">
        <v>14.1</v>
      </c>
      <c r="I1705" s="137"/>
      <c r="J1705" s="138">
        <f>ROUND(I1705*H1705,2)</f>
        <v>0</v>
      </c>
      <c r="K1705" s="134" t="s">
        <v>172</v>
      </c>
      <c r="L1705" s="35"/>
      <c r="M1705" s="139" t="s">
        <v>31</v>
      </c>
      <c r="N1705" s="140" t="s">
        <v>49</v>
      </c>
      <c r="P1705" s="141">
        <f>O1705*H1705</f>
        <v>0</v>
      </c>
      <c r="Q1705" s="141">
        <v>0</v>
      </c>
      <c r="R1705" s="141">
        <f>Q1705*H1705</f>
        <v>0</v>
      </c>
      <c r="S1705" s="141">
        <v>3.9399999999999999E-3</v>
      </c>
      <c r="T1705" s="142">
        <f>S1705*H1705</f>
        <v>5.5553999999999999E-2</v>
      </c>
      <c r="AR1705" s="143" t="s">
        <v>313</v>
      </c>
      <c r="AT1705" s="143" t="s">
        <v>168</v>
      </c>
      <c r="AU1705" s="143" t="s">
        <v>87</v>
      </c>
      <c r="AY1705" s="19" t="s">
        <v>165</v>
      </c>
      <c r="BE1705" s="144">
        <f>IF(N1705="základní",J1705,0)</f>
        <v>0</v>
      </c>
      <c r="BF1705" s="144">
        <f>IF(N1705="snížená",J1705,0)</f>
        <v>0</v>
      </c>
      <c r="BG1705" s="144">
        <f>IF(N1705="zákl. přenesená",J1705,0)</f>
        <v>0</v>
      </c>
      <c r="BH1705" s="144">
        <f>IF(N1705="sníž. přenesená",J1705,0)</f>
        <v>0</v>
      </c>
      <c r="BI1705" s="144">
        <f>IF(N1705="nulová",J1705,0)</f>
        <v>0</v>
      </c>
      <c r="BJ1705" s="19" t="s">
        <v>39</v>
      </c>
      <c r="BK1705" s="144">
        <f>ROUND(I1705*H1705,2)</f>
        <v>0</v>
      </c>
      <c r="BL1705" s="19" t="s">
        <v>313</v>
      </c>
      <c r="BM1705" s="143" t="s">
        <v>1693</v>
      </c>
    </row>
    <row r="1706" spans="2:65" s="1" customFormat="1" ht="10.199999999999999" hidden="1">
      <c r="B1706" s="35"/>
      <c r="D1706" s="145" t="s">
        <v>175</v>
      </c>
      <c r="F1706" s="146" t="s">
        <v>1694</v>
      </c>
      <c r="I1706" s="147"/>
      <c r="L1706" s="35"/>
      <c r="M1706" s="148"/>
      <c r="T1706" s="56"/>
      <c r="AT1706" s="19" t="s">
        <v>175</v>
      </c>
      <c r="AU1706" s="19" t="s">
        <v>87</v>
      </c>
    </row>
    <row r="1707" spans="2:65" s="12" customFormat="1" ht="20.399999999999999">
      <c r="B1707" s="149"/>
      <c r="D1707" s="150" t="s">
        <v>177</v>
      </c>
      <c r="E1707" s="151" t="s">
        <v>31</v>
      </c>
      <c r="F1707" s="152" t="s">
        <v>1695</v>
      </c>
      <c r="H1707" s="151" t="s">
        <v>31</v>
      </c>
      <c r="I1707" s="153"/>
      <c r="L1707" s="149"/>
      <c r="M1707" s="154"/>
      <c r="T1707" s="155"/>
      <c r="AT1707" s="151" t="s">
        <v>177</v>
      </c>
      <c r="AU1707" s="151" t="s">
        <v>87</v>
      </c>
      <c r="AV1707" s="12" t="s">
        <v>39</v>
      </c>
      <c r="AW1707" s="12" t="s">
        <v>38</v>
      </c>
      <c r="AX1707" s="12" t="s">
        <v>78</v>
      </c>
      <c r="AY1707" s="151" t="s">
        <v>165</v>
      </c>
    </row>
    <row r="1708" spans="2:65" s="13" customFormat="1" ht="10.199999999999999">
      <c r="B1708" s="156"/>
      <c r="D1708" s="150" t="s">
        <v>177</v>
      </c>
      <c r="E1708" s="157" t="s">
        <v>31</v>
      </c>
      <c r="F1708" s="158" t="s">
        <v>1696</v>
      </c>
      <c r="H1708" s="159">
        <v>14.1</v>
      </c>
      <c r="I1708" s="160"/>
      <c r="L1708" s="156"/>
      <c r="M1708" s="161"/>
      <c r="T1708" s="162"/>
      <c r="AT1708" s="157" t="s">
        <v>177</v>
      </c>
      <c r="AU1708" s="157" t="s">
        <v>87</v>
      </c>
      <c r="AV1708" s="13" t="s">
        <v>87</v>
      </c>
      <c r="AW1708" s="13" t="s">
        <v>38</v>
      </c>
      <c r="AX1708" s="13" t="s">
        <v>78</v>
      </c>
      <c r="AY1708" s="157" t="s">
        <v>165</v>
      </c>
    </row>
    <row r="1709" spans="2:65" s="14" customFormat="1" ht="10.199999999999999">
      <c r="B1709" s="163"/>
      <c r="D1709" s="150" t="s">
        <v>177</v>
      </c>
      <c r="E1709" s="164" t="s">
        <v>31</v>
      </c>
      <c r="F1709" s="165" t="s">
        <v>180</v>
      </c>
      <c r="H1709" s="166">
        <v>14.1</v>
      </c>
      <c r="I1709" s="167"/>
      <c r="L1709" s="163"/>
      <c r="M1709" s="168"/>
      <c r="T1709" s="169"/>
      <c r="AT1709" s="164" t="s">
        <v>177</v>
      </c>
      <c r="AU1709" s="164" t="s">
        <v>87</v>
      </c>
      <c r="AV1709" s="14" t="s">
        <v>173</v>
      </c>
      <c r="AW1709" s="14" t="s">
        <v>38</v>
      </c>
      <c r="AX1709" s="14" t="s">
        <v>39</v>
      </c>
      <c r="AY1709" s="164" t="s">
        <v>165</v>
      </c>
    </row>
    <row r="1710" spans="2:65" s="1" customFormat="1" ht="24.15" customHeight="1">
      <c r="B1710" s="35"/>
      <c r="C1710" s="132" t="s">
        <v>1697</v>
      </c>
      <c r="D1710" s="132" t="s">
        <v>168</v>
      </c>
      <c r="E1710" s="133" t="s">
        <v>1698</v>
      </c>
      <c r="F1710" s="134" t="s">
        <v>1699</v>
      </c>
      <c r="G1710" s="135" t="s">
        <v>103</v>
      </c>
      <c r="H1710" s="136">
        <v>25</v>
      </c>
      <c r="I1710" s="137"/>
      <c r="J1710" s="138">
        <f>ROUND(I1710*H1710,2)</f>
        <v>0</v>
      </c>
      <c r="K1710" s="134" t="s">
        <v>172</v>
      </c>
      <c r="L1710" s="35"/>
      <c r="M1710" s="139" t="s">
        <v>31</v>
      </c>
      <c r="N1710" s="140" t="s">
        <v>49</v>
      </c>
      <c r="P1710" s="141">
        <f>O1710*H1710</f>
        <v>0</v>
      </c>
      <c r="Q1710" s="141">
        <v>0</v>
      </c>
      <c r="R1710" s="141">
        <f>Q1710*H1710</f>
        <v>0</v>
      </c>
      <c r="S1710" s="141">
        <v>3.9399999999999999E-3</v>
      </c>
      <c r="T1710" s="142">
        <f>S1710*H1710</f>
        <v>9.8500000000000004E-2</v>
      </c>
      <c r="AR1710" s="143" t="s">
        <v>313</v>
      </c>
      <c r="AT1710" s="143" t="s">
        <v>168</v>
      </c>
      <c r="AU1710" s="143" t="s">
        <v>87</v>
      </c>
      <c r="AY1710" s="19" t="s">
        <v>165</v>
      </c>
      <c r="BE1710" s="144">
        <f>IF(N1710="základní",J1710,0)</f>
        <v>0</v>
      </c>
      <c r="BF1710" s="144">
        <f>IF(N1710="snížená",J1710,0)</f>
        <v>0</v>
      </c>
      <c r="BG1710" s="144">
        <f>IF(N1710="zákl. přenesená",J1710,0)</f>
        <v>0</v>
      </c>
      <c r="BH1710" s="144">
        <f>IF(N1710="sníž. přenesená",J1710,0)</f>
        <v>0</v>
      </c>
      <c r="BI1710" s="144">
        <f>IF(N1710="nulová",J1710,0)</f>
        <v>0</v>
      </c>
      <c r="BJ1710" s="19" t="s">
        <v>39</v>
      </c>
      <c r="BK1710" s="144">
        <f>ROUND(I1710*H1710,2)</f>
        <v>0</v>
      </c>
      <c r="BL1710" s="19" t="s">
        <v>313</v>
      </c>
      <c r="BM1710" s="143" t="s">
        <v>1700</v>
      </c>
    </row>
    <row r="1711" spans="2:65" s="1" customFormat="1" ht="10.199999999999999" hidden="1">
      <c r="B1711" s="35"/>
      <c r="D1711" s="145" t="s">
        <v>175</v>
      </c>
      <c r="F1711" s="146" t="s">
        <v>1701</v>
      </c>
      <c r="I1711" s="147"/>
      <c r="L1711" s="35"/>
      <c r="M1711" s="148"/>
      <c r="T1711" s="56"/>
      <c r="AT1711" s="19" t="s">
        <v>175</v>
      </c>
      <c r="AU1711" s="19" t="s">
        <v>87</v>
      </c>
    </row>
    <row r="1712" spans="2:65" s="12" customFormat="1" ht="10.199999999999999">
      <c r="B1712" s="149"/>
      <c r="D1712" s="150" t="s">
        <v>177</v>
      </c>
      <c r="E1712" s="151" t="s">
        <v>31</v>
      </c>
      <c r="F1712" s="152" t="s">
        <v>1702</v>
      </c>
      <c r="H1712" s="151" t="s">
        <v>31</v>
      </c>
      <c r="I1712" s="153"/>
      <c r="L1712" s="149"/>
      <c r="M1712" s="154"/>
      <c r="T1712" s="155"/>
      <c r="AT1712" s="151" t="s">
        <v>177</v>
      </c>
      <c r="AU1712" s="151" t="s">
        <v>87</v>
      </c>
      <c r="AV1712" s="12" t="s">
        <v>39</v>
      </c>
      <c r="AW1712" s="12" t="s">
        <v>38</v>
      </c>
      <c r="AX1712" s="12" t="s">
        <v>78</v>
      </c>
      <c r="AY1712" s="151" t="s">
        <v>165</v>
      </c>
    </row>
    <row r="1713" spans="2:65" s="12" customFormat="1" ht="10.199999999999999">
      <c r="B1713" s="149"/>
      <c r="D1713" s="150" t="s">
        <v>177</v>
      </c>
      <c r="E1713" s="151" t="s">
        <v>31</v>
      </c>
      <c r="F1713" s="152" t="s">
        <v>1703</v>
      </c>
      <c r="H1713" s="151" t="s">
        <v>31</v>
      </c>
      <c r="I1713" s="153"/>
      <c r="L1713" s="149"/>
      <c r="M1713" s="154"/>
      <c r="T1713" s="155"/>
      <c r="AT1713" s="151" t="s">
        <v>177</v>
      </c>
      <c r="AU1713" s="151" t="s">
        <v>87</v>
      </c>
      <c r="AV1713" s="12" t="s">
        <v>39</v>
      </c>
      <c r="AW1713" s="12" t="s">
        <v>38</v>
      </c>
      <c r="AX1713" s="12" t="s">
        <v>78</v>
      </c>
      <c r="AY1713" s="151" t="s">
        <v>165</v>
      </c>
    </row>
    <row r="1714" spans="2:65" s="13" customFormat="1" ht="10.199999999999999">
      <c r="B1714" s="156"/>
      <c r="D1714" s="150" t="s">
        <v>177</v>
      </c>
      <c r="E1714" s="157" t="s">
        <v>31</v>
      </c>
      <c r="F1714" s="158" t="s">
        <v>1704</v>
      </c>
      <c r="H1714" s="159">
        <v>10</v>
      </c>
      <c r="I1714" s="160"/>
      <c r="L1714" s="156"/>
      <c r="M1714" s="161"/>
      <c r="T1714" s="162"/>
      <c r="AT1714" s="157" t="s">
        <v>177</v>
      </c>
      <c r="AU1714" s="157" t="s">
        <v>87</v>
      </c>
      <c r="AV1714" s="13" t="s">
        <v>87</v>
      </c>
      <c r="AW1714" s="13" t="s">
        <v>38</v>
      </c>
      <c r="AX1714" s="13" t="s">
        <v>78</v>
      </c>
      <c r="AY1714" s="157" t="s">
        <v>165</v>
      </c>
    </row>
    <row r="1715" spans="2:65" s="12" customFormat="1" ht="10.199999999999999">
      <c r="B1715" s="149"/>
      <c r="D1715" s="150" t="s">
        <v>177</v>
      </c>
      <c r="E1715" s="151" t="s">
        <v>31</v>
      </c>
      <c r="F1715" s="152" t="s">
        <v>1705</v>
      </c>
      <c r="H1715" s="151" t="s">
        <v>31</v>
      </c>
      <c r="I1715" s="153"/>
      <c r="L1715" s="149"/>
      <c r="M1715" s="154"/>
      <c r="T1715" s="155"/>
      <c r="AT1715" s="151" t="s">
        <v>177</v>
      </c>
      <c r="AU1715" s="151" t="s">
        <v>87</v>
      </c>
      <c r="AV1715" s="12" t="s">
        <v>39</v>
      </c>
      <c r="AW1715" s="12" t="s">
        <v>38</v>
      </c>
      <c r="AX1715" s="12" t="s">
        <v>78</v>
      </c>
      <c r="AY1715" s="151" t="s">
        <v>165</v>
      </c>
    </row>
    <row r="1716" spans="2:65" s="13" customFormat="1" ht="10.199999999999999">
      <c r="B1716" s="156"/>
      <c r="D1716" s="150" t="s">
        <v>177</v>
      </c>
      <c r="E1716" s="157" t="s">
        <v>31</v>
      </c>
      <c r="F1716" s="158" t="s">
        <v>1706</v>
      </c>
      <c r="H1716" s="159">
        <v>15</v>
      </c>
      <c r="I1716" s="160"/>
      <c r="L1716" s="156"/>
      <c r="M1716" s="161"/>
      <c r="T1716" s="162"/>
      <c r="AT1716" s="157" t="s">
        <v>177</v>
      </c>
      <c r="AU1716" s="157" t="s">
        <v>87</v>
      </c>
      <c r="AV1716" s="13" t="s">
        <v>87</v>
      </c>
      <c r="AW1716" s="13" t="s">
        <v>38</v>
      </c>
      <c r="AX1716" s="13" t="s">
        <v>78</v>
      </c>
      <c r="AY1716" s="157" t="s">
        <v>165</v>
      </c>
    </row>
    <row r="1717" spans="2:65" s="14" customFormat="1" ht="10.199999999999999">
      <c r="B1717" s="163"/>
      <c r="D1717" s="150" t="s">
        <v>177</v>
      </c>
      <c r="E1717" s="164" t="s">
        <v>31</v>
      </c>
      <c r="F1717" s="165" t="s">
        <v>180</v>
      </c>
      <c r="H1717" s="166">
        <v>25</v>
      </c>
      <c r="I1717" s="167"/>
      <c r="L1717" s="163"/>
      <c r="M1717" s="168"/>
      <c r="T1717" s="169"/>
      <c r="AT1717" s="164" t="s">
        <v>177</v>
      </c>
      <c r="AU1717" s="164" t="s">
        <v>87</v>
      </c>
      <c r="AV1717" s="14" t="s">
        <v>173</v>
      </c>
      <c r="AW1717" s="14" t="s">
        <v>38</v>
      </c>
      <c r="AX1717" s="14" t="s">
        <v>39</v>
      </c>
      <c r="AY1717" s="164" t="s">
        <v>165</v>
      </c>
    </row>
    <row r="1718" spans="2:65" s="1" customFormat="1" ht="33" customHeight="1">
      <c r="B1718" s="35"/>
      <c r="C1718" s="132" t="s">
        <v>1707</v>
      </c>
      <c r="D1718" s="132" t="s">
        <v>168</v>
      </c>
      <c r="E1718" s="133" t="s">
        <v>1708</v>
      </c>
      <c r="F1718" s="134" t="s">
        <v>1709</v>
      </c>
      <c r="G1718" s="135" t="s">
        <v>103</v>
      </c>
      <c r="H1718" s="136">
        <v>16.600000000000001</v>
      </c>
      <c r="I1718" s="137"/>
      <c r="J1718" s="138">
        <f>ROUND(I1718*H1718,2)</f>
        <v>0</v>
      </c>
      <c r="K1718" s="134" t="s">
        <v>172</v>
      </c>
      <c r="L1718" s="35"/>
      <c r="M1718" s="139" t="s">
        <v>31</v>
      </c>
      <c r="N1718" s="140" t="s">
        <v>49</v>
      </c>
      <c r="P1718" s="141">
        <f>O1718*H1718</f>
        <v>0</v>
      </c>
      <c r="Q1718" s="141">
        <v>1.31E-3</v>
      </c>
      <c r="R1718" s="141">
        <f>Q1718*H1718</f>
        <v>2.1746000000000001E-2</v>
      </c>
      <c r="S1718" s="141">
        <v>0</v>
      </c>
      <c r="T1718" s="142">
        <f>S1718*H1718</f>
        <v>0</v>
      </c>
      <c r="AR1718" s="143" t="s">
        <v>313</v>
      </c>
      <c r="AT1718" s="143" t="s">
        <v>168</v>
      </c>
      <c r="AU1718" s="143" t="s">
        <v>87</v>
      </c>
      <c r="AY1718" s="19" t="s">
        <v>165</v>
      </c>
      <c r="BE1718" s="144">
        <f>IF(N1718="základní",J1718,0)</f>
        <v>0</v>
      </c>
      <c r="BF1718" s="144">
        <f>IF(N1718="snížená",J1718,0)</f>
        <v>0</v>
      </c>
      <c r="BG1718" s="144">
        <f>IF(N1718="zákl. přenesená",J1718,0)</f>
        <v>0</v>
      </c>
      <c r="BH1718" s="144">
        <f>IF(N1718="sníž. přenesená",J1718,0)</f>
        <v>0</v>
      </c>
      <c r="BI1718" s="144">
        <f>IF(N1718="nulová",J1718,0)</f>
        <v>0</v>
      </c>
      <c r="BJ1718" s="19" t="s">
        <v>39</v>
      </c>
      <c r="BK1718" s="144">
        <f>ROUND(I1718*H1718,2)</f>
        <v>0</v>
      </c>
      <c r="BL1718" s="19" t="s">
        <v>313</v>
      </c>
      <c r="BM1718" s="143" t="s">
        <v>1710</v>
      </c>
    </row>
    <row r="1719" spans="2:65" s="1" customFormat="1" ht="10.199999999999999" hidden="1">
      <c r="B1719" s="35"/>
      <c r="D1719" s="145" t="s">
        <v>175</v>
      </c>
      <c r="F1719" s="146" t="s">
        <v>1711</v>
      </c>
      <c r="I1719" s="147"/>
      <c r="L1719" s="35"/>
      <c r="M1719" s="148"/>
      <c r="T1719" s="56"/>
      <c r="AT1719" s="19" t="s">
        <v>175</v>
      </c>
      <c r="AU1719" s="19" t="s">
        <v>87</v>
      </c>
    </row>
    <row r="1720" spans="2:65" s="12" customFormat="1" ht="10.199999999999999">
      <c r="B1720" s="149"/>
      <c r="D1720" s="150" t="s">
        <v>177</v>
      </c>
      <c r="E1720" s="151" t="s">
        <v>31</v>
      </c>
      <c r="F1720" s="152" t="s">
        <v>1712</v>
      </c>
      <c r="H1720" s="151" t="s">
        <v>31</v>
      </c>
      <c r="I1720" s="153"/>
      <c r="L1720" s="149"/>
      <c r="M1720" s="154"/>
      <c r="T1720" s="155"/>
      <c r="AT1720" s="151" t="s">
        <v>177</v>
      </c>
      <c r="AU1720" s="151" t="s">
        <v>87</v>
      </c>
      <c r="AV1720" s="12" t="s">
        <v>39</v>
      </c>
      <c r="AW1720" s="12" t="s">
        <v>38</v>
      </c>
      <c r="AX1720" s="12" t="s">
        <v>78</v>
      </c>
      <c r="AY1720" s="151" t="s">
        <v>165</v>
      </c>
    </row>
    <row r="1721" spans="2:65" s="12" customFormat="1" ht="10.199999999999999">
      <c r="B1721" s="149"/>
      <c r="D1721" s="150" t="s">
        <v>177</v>
      </c>
      <c r="E1721" s="151" t="s">
        <v>31</v>
      </c>
      <c r="F1721" s="152" t="s">
        <v>1673</v>
      </c>
      <c r="H1721" s="151" t="s">
        <v>31</v>
      </c>
      <c r="I1721" s="153"/>
      <c r="L1721" s="149"/>
      <c r="M1721" s="154"/>
      <c r="T1721" s="155"/>
      <c r="AT1721" s="151" t="s">
        <v>177</v>
      </c>
      <c r="AU1721" s="151" t="s">
        <v>87</v>
      </c>
      <c r="AV1721" s="12" t="s">
        <v>39</v>
      </c>
      <c r="AW1721" s="12" t="s">
        <v>38</v>
      </c>
      <c r="AX1721" s="12" t="s">
        <v>78</v>
      </c>
      <c r="AY1721" s="151" t="s">
        <v>165</v>
      </c>
    </row>
    <row r="1722" spans="2:65" s="13" customFormat="1" ht="10.199999999999999">
      <c r="B1722" s="156"/>
      <c r="D1722" s="150" t="s">
        <v>177</v>
      </c>
      <c r="E1722" s="157" t="s">
        <v>31</v>
      </c>
      <c r="F1722" s="158" t="s">
        <v>1713</v>
      </c>
      <c r="H1722" s="159">
        <v>13.5</v>
      </c>
      <c r="I1722" s="160"/>
      <c r="L1722" s="156"/>
      <c r="M1722" s="161"/>
      <c r="T1722" s="162"/>
      <c r="AT1722" s="157" t="s">
        <v>177</v>
      </c>
      <c r="AU1722" s="157" t="s">
        <v>87</v>
      </c>
      <c r="AV1722" s="13" t="s">
        <v>87</v>
      </c>
      <c r="AW1722" s="13" t="s">
        <v>38</v>
      </c>
      <c r="AX1722" s="13" t="s">
        <v>78</v>
      </c>
      <c r="AY1722" s="157" t="s">
        <v>165</v>
      </c>
    </row>
    <row r="1723" spans="2:65" s="12" customFormat="1" ht="10.199999999999999">
      <c r="B1723" s="149"/>
      <c r="D1723" s="150" t="s">
        <v>177</v>
      </c>
      <c r="E1723" s="151" t="s">
        <v>31</v>
      </c>
      <c r="F1723" s="152" t="s">
        <v>1714</v>
      </c>
      <c r="H1723" s="151" t="s">
        <v>31</v>
      </c>
      <c r="I1723" s="153"/>
      <c r="L1723" s="149"/>
      <c r="M1723" s="154"/>
      <c r="T1723" s="155"/>
      <c r="AT1723" s="151" t="s">
        <v>177</v>
      </c>
      <c r="AU1723" s="151" t="s">
        <v>87</v>
      </c>
      <c r="AV1723" s="12" t="s">
        <v>39</v>
      </c>
      <c r="AW1723" s="12" t="s">
        <v>38</v>
      </c>
      <c r="AX1723" s="12" t="s">
        <v>78</v>
      </c>
      <c r="AY1723" s="151" t="s">
        <v>165</v>
      </c>
    </row>
    <row r="1724" spans="2:65" s="13" customFormat="1" ht="10.199999999999999">
      <c r="B1724" s="156"/>
      <c r="D1724" s="150" t="s">
        <v>177</v>
      </c>
      <c r="E1724" s="157" t="s">
        <v>31</v>
      </c>
      <c r="F1724" s="158" t="s">
        <v>1715</v>
      </c>
      <c r="H1724" s="159">
        <v>3.1</v>
      </c>
      <c r="I1724" s="160"/>
      <c r="L1724" s="156"/>
      <c r="M1724" s="161"/>
      <c r="T1724" s="162"/>
      <c r="AT1724" s="157" t="s">
        <v>177</v>
      </c>
      <c r="AU1724" s="157" t="s">
        <v>87</v>
      </c>
      <c r="AV1724" s="13" t="s">
        <v>87</v>
      </c>
      <c r="AW1724" s="13" t="s">
        <v>38</v>
      </c>
      <c r="AX1724" s="13" t="s">
        <v>78</v>
      </c>
      <c r="AY1724" s="157" t="s">
        <v>165</v>
      </c>
    </row>
    <row r="1725" spans="2:65" s="14" customFormat="1" ht="10.199999999999999">
      <c r="B1725" s="163"/>
      <c r="D1725" s="150" t="s">
        <v>177</v>
      </c>
      <c r="E1725" s="164" t="s">
        <v>31</v>
      </c>
      <c r="F1725" s="165" t="s">
        <v>180</v>
      </c>
      <c r="H1725" s="166">
        <v>16.600000000000001</v>
      </c>
      <c r="I1725" s="167"/>
      <c r="L1725" s="163"/>
      <c r="M1725" s="168"/>
      <c r="T1725" s="169"/>
      <c r="AT1725" s="164" t="s">
        <v>177</v>
      </c>
      <c r="AU1725" s="164" t="s">
        <v>87</v>
      </c>
      <c r="AV1725" s="14" t="s">
        <v>173</v>
      </c>
      <c r="AW1725" s="14" t="s">
        <v>38</v>
      </c>
      <c r="AX1725" s="14" t="s">
        <v>39</v>
      </c>
      <c r="AY1725" s="164" t="s">
        <v>165</v>
      </c>
    </row>
    <row r="1726" spans="2:65" s="1" customFormat="1" ht="24.15" customHeight="1">
      <c r="B1726" s="35"/>
      <c r="C1726" s="132" t="s">
        <v>1716</v>
      </c>
      <c r="D1726" s="132" t="s">
        <v>168</v>
      </c>
      <c r="E1726" s="133" t="s">
        <v>1717</v>
      </c>
      <c r="F1726" s="134" t="s">
        <v>1718</v>
      </c>
      <c r="G1726" s="135" t="s">
        <v>103</v>
      </c>
      <c r="H1726" s="136">
        <v>75.400000000000006</v>
      </c>
      <c r="I1726" s="137"/>
      <c r="J1726" s="138">
        <f>ROUND(I1726*H1726,2)</f>
        <v>0</v>
      </c>
      <c r="K1726" s="134" t="s">
        <v>31</v>
      </c>
      <c r="L1726" s="35"/>
      <c r="M1726" s="139" t="s">
        <v>31</v>
      </c>
      <c r="N1726" s="140" t="s">
        <v>49</v>
      </c>
      <c r="P1726" s="141">
        <f>O1726*H1726</f>
        <v>0</v>
      </c>
      <c r="Q1726" s="141">
        <v>1.815E-3</v>
      </c>
      <c r="R1726" s="141">
        <f>Q1726*H1726</f>
        <v>0.136851</v>
      </c>
      <c r="S1726" s="141">
        <v>0</v>
      </c>
      <c r="T1726" s="142">
        <f>S1726*H1726</f>
        <v>0</v>
      </c>
      <c r="AR1726" s="143" t="s">
        <v>313</v>
      </c>
      <c r="AT1726" s="143" t="s">
        <v>168</v>
      </c>
      <c r="AU1726" s="143" t="s">
        <v>87</v>
      </c>
      <c r="AY1726" s="19" t="s">
        <v>165</v>
      </c>
      <c r="BE1726" s="144">
        <f>IF(N1726="základní",J1726,0)</f>
        <v>0</v>
      </c>
      <c r="BF1726" s="144">
        <f>IF(N1726="snížená",J1726,0)</f>
        <v>0</v>
      </c>
      <c r="BG1726" s="144">
        <f>IF(N1726="zákl. přenesená",J1726,0)</f>
        <v>0</v>
      </c>
      <c r="BH1726" s="144">
        <f>IF(N1726="sníž. přenesená",J1726,0)</f>
        <v>0</v>
      </c>
      <c r="BI1726" s="144">
        <f>IF(N1726="nulová",J1726,0)</f>
        <v>0</v>
      </c>
      <c r="BJ1726" s="19" t="s">
        <v>39</v>
      </c>
      <c r="BK1726" s="144">
        <f>ROUND(I1726*H1726,2)</f>
        <v>0</v>
      </c>
      <c r="BL1726" s="19" t="s">
        <v>313</v>
      </c>
      <c r="BM1726" s="143" t="s">
        <v>1719</v>
      </c>
    </row>
    <row r="1727" spans="2:65" s="12" customFormat="1" ht="10.199999999999999">
      <c r="B1727" s="149"/>
      <c r="D1727" s="150" t="s">
        <v>177</v>
      </c>
      <c r="E1727" s="151" t="s">
        <v>31</v>
      </c>
      <c r="F1727" s="152" t="s">
        <v>1720</v>
      </c>
      <c r="H1727" s="151" t="s">
        <v>31</v>
      </c>
      <c r="I1727" s="153"/>
      <c r="L1727" s="149"/>
      <c r="M1727" s="154"/>
      <c r="T1727" s="155"/>
      <c r="AT1727" s="151" t="s">
        <v>177</v>
      </c>
      <c r="AU1727" s="151" t="s">
        <v>87</v>
      </c>
      <c r="AV1727" s="12" t="s">
        <v>39</v>
      </c>
      <c r="AW1727" s="12" t="s">
        <v>38</v>
      </c>
      <c r="AX1727" s="12" t="s">
        <v>78</v>
      </c>
      <c r="AY1727" s="151" t="s">
        <v>165</v>
      </c>
    </row>
    <row r="1728" spans="2:65" s="13" customFormat="1" ht="10.199999999999999">
      <c r="B1728" s="156"/>
      <c r="D1728" s="150" t="s">
        <v>177</v>
      </c>
      <c r="E1728" s="157" t="s">
        <v>31</v>
      </c>
      <c r="F1728" s="158" t="s">
        <v>850</v>
      </c>
      <c r="H1728" s="159">
        <v>75.400000000000006</v>
      </c>
      <c r="I1728" s="160"/>
      <c r="L1728" s="156"/>
      <c r="M1728" s="161"/>
      <c r="T1728" s="162"/>
      <c r="AT1728" s="157" t="s">
        <v>177</v>
      </c>
      <c r="AU1728" s="157" t="s">
        <v>87</v>
      </c>
      <c r="AV1728" s="13" t="s">
        <v>87</v>
      </c>
      <c r="AW1728" s="13" t="s">
        <v>38</v>
      </c>
      <c r="AX1728" s="13" t="s">
        <v>78</v>
      </c>
      <c r="AY1728" s="157" t="s">
        <v>165</v>
      </c>
    </row>
    <row r="1729" spans="2:65" s="14" customFormat="1" ht="10.199999999999999">
      <c r="B1729" s="163"/>
      <c r="D1729" s="150" t="s">
        <v>177</v>
      </c>
      <c r="E1729" s="164" t="s">
        <v>31</v>
      </c>
      <c r="F1729" s="165" t="s">
        <v>180</v>
      </c>
      <c r="H1729" s="166">
        <v>75.400000000000006</v>
      </c>
      <c r="I1729" s="167"/>
      <c r="L1729" s="163"/>
      <c r="M1729" s="168"/>
      <c r="T1729" s="169"/>
      <c r="AT1729" s="164" t="s">
        <v>177</v>
      </c>
      <c r="AU1729" s="164" t="s">
        <v>87</v>
      </c>
      <c r="AV1729" s="14" t="s">
        <v>173</v>
      </c>
      <c r="AW1729" s="14" t="s">
        <v>38</v>
      </c>
      <c r="AX1729" s="14" t="s">
        <v>39</v>
      </c>
      <c r="AY1729" s="164" t="s">
        <v>165</v>
      </c>
    </row>
    <row r="1730" spans="2:65" s="1" customFormat="1" ht="24.15" customHeight="1">
      <c r="B1730" s="35"/>
      <c r="C1730" s="132" t="s">
        <v>1721</v>
      </c>
      <c r="D1730" s="132" t="s">
        <v>168</v>
      </c>
      <c r="E1730" s="133" t="s">
        <v>1722</v>
      </c>
      <c r="F1730" s="134" t="s">
        <v>1723</v>
      </c>
      <c r="G1730" s="135" t="s">
        <v>183</v>
      </c>
      <c r="H1730" s="136">
        <v>18.239999999999998</v>
      </c>
      <c r="I1730" s="137"/>
      <c r="J1730" s="138">
        <f>ROUND(I1730*H1730,2)</f>
        <v>0</v>
      </c>
      <c r="K1730" s="134" t="s">
        <v>172</v>
      </c>
      <c r="L1730" s="35"/>
      <c r="M1730" s="139" t="s">
        <v>31</v>
      </c>
      <c r="N1730" s="140" t="s">
        <v>49</v>
      </c>
      <c r="P1730" s="141">
        <f>O1730*H1730</f>
        <v>0</v>
      </c>
      <c r="Q1730" s="141">
        <v>5.8E-4</v>
      </c>
      <c r="R1730" s="141">
        <f>Q1730*H1730</f>
        <v>1.0579199999999999E-2</v>
      </c>
      <c r="S1730" s="141">
        <v>0</v>
      </c>
      <c r="T1730" s="142">
        <f>S1730*H1730</f>
        <v>0</v>
      </c>
      <c r="AR1730" s="143" t="s">
        <v>313</v>
      </c>
      <c r="AT1730" s="143" t="s">
        <v>168</v>
      </c>
      <c r="AU1730" s="143" t="s">
        <v>87</v>
      </c>
      <c r="AY1730" s="19" t="s">
        <v>165</v>
      </c>
      <c r="BE1730" s="144">
        <f>IF(N1730="základní",J1730,0)</f>
        <v>0</v>
      </c>
      <c r="BF1730" s="144">
        <f>IF(N1730="snížená",J1730,0)</f>
        <v>0</v>
      </c>
      <c r="BG1730" s="144">
        <f>IF(N1730="zákl. přenesená",J1730,0)</f>
        <v>0</v>
      </c>
      <c r="BH1730" s="144">
        <f>IF(N1730="sníž. přenesená",J1730,0)</f>
        <v>0</v>
      </c>
      <c r="BI1730" s="144">
        <f>IF(N1730="nulová",J1730,0)</f>
        <v>0</v>
      </c>
      <c r="BJ1730" s="19" t="s">
        <v>39</v>
      </c>
      <c r="BK1730" s="144">
        <f>ROUND(I1730*H1730,2)</f>
        <v>0</v>
      </c>
      <c r="BL1730" s="19" t="s">
        <v>313</v>
      </c>
      <c r="BM1730" s="143" t="s">
        <v>1724</v>
      </c>
    </row>
    <row r="1731" spans="2:65" s="1" customFormat="1" ht="10.199999999999999" hidden="1">
      <c r="B1731" s="35"/>
      <c r="D1731" s="145" t="s">
        <v>175</v>
      </c>
      <c r="F1731" s="146" t="s">
        <v>1725</v>
      </c>
      <c r="I1731" s="147"/>
      <c r="L1731" s="35"/>
      <c r="M1731" s="148"/>
      <c r="T1731" s="56"/>
      <c r="AT1731" s="19" t="s">
        <v>175</v>
      </c>
      <c r="AU1731" s="19" t="s">
        <v>87</v>
      </c>
    </row>
    <row r="1732" spans="2:65" s="12" customFormat="1" ht="10.199999999999999">
      <c r="B1732" s="149"/>
      <c r="D1732" s="150" t="s">
        <v>177</v>
      </c>
      <c r="E1732" s="151" t="s">
        <v>31</v>
      </c>
      <c r="F1732" s="152" t="s">
        <v>1550</v>
      </c>
      <c r="H1732" s="151" t="s">
        <v>31</v>
      </c>
      <c r="I1732" s="153"/>
      <c r="L1732" s="149"/>
      <c r="M1732" s="154"/>
      <c r="T1732" s="155"/>
      <c r="AT1732" s="151" t="s">
        <v>177</v>
      </c>
      <c r="AU1732" s="151" t="s">
        <v>87</v>
      </c>
      <c r="AV1732" s="12" t="s">
        <v>39</v>
      </c>
      <c r="AW1732" s="12" t="s">
        <v>38</v>
      </c>
      <c r="AX1732" s="12" t="s">
        <v>78</v>
      </c>
      <c r="AY1732" s="151" t="s">
        <v>165</v>
      </c>
    </row>
    <row r="1733" spans="2:65" s="12" customFormat="1" ht="10.199999999999999">
      <c r="B1733" s="149"/>
      <c r="D1733" s="150" t="s">
        <v>177</v>
      </c>
      <c r="E1733" s="151" t="s">
        <v>31</v>
      </c>
      <c r="F1733" s="152" t="s">
        <v>692</v>
      </c>
      <c r="H1733" s="151" t="s">
        <v>31</v>
      </c>
      <c r="I1733" s="153"/>
      <c r="L1733" s="149"/>
      <c r="M1733" s="154"/>
      <c r="T1733" s="155"/>
      <c r="AT1733" s="151" t="s">
        <v>177</v>
      </c>
      <c r="AU1733" s="151" t="s">
        <v>87</v>
      </c>
      <c r="AV1733" s="12" t="s">
        <v>39</v>
      </c>
      <c r="AW1733" s="12" t="s">
        <v>38</v>
      </c>
      <c r="AX1733" s="12" t="s">
        <v>78</v>
      </c>
      <c r="AY1733" s="151" t="s">
        <v>165</v>
      </c>
    </row>
    <row r="1734" spans="2:65" s="13" customFormat="1" ht="10.199999999999999">
      <c r="B1734" s="156"/>
      <c r="D1734" s="150" t="s">
        <v>177</v>
      </c>
      <c r="E1734" s="157" t="s">
        <v>31</v>
      </c>
      <c r="F1734" s="158" t="s">
        <v>1551</v>
      </c>
      <c r="H1734" s="159">
        <v>8.64</v>
      </c>
      <c r="I1734" s="160"/>
      <c r="L1734" s="156"/>
      <c r="M1734" s="161"/>
      <c r="T1734" s="162"/>
      <c r="AT1734" s="157" t="s">
        <v>177</v>
      </c>
      <c r="AU1734" s="157" t="s">
        <v>87</v>
      </c>
      <c r="AV1734" s="13" t="s">
        <v>87</v>
      </c>
      <c r="AW1734" s="13" t="s">
        <v>38</v>
      </c>
      <c r="AX1734" s="13" t="s">
        <v>78</v>
      </c>
      <c r="AY1734" s="157" t="s">
        <v>165</v>
      </c>
    </row>
    <row r="1735" spans="2:65" s="12" customFormat="1" ht="10.199999999999999">
      <c r="B1735" s="149"/>
      <c r="D1735" s="150" t="s">
        <v>177</v>
      </c>
      <c r="E1735" s="151" t="s">
        <v>31</v>
      </c>
      <c r="F1735" s="152" t="s">
        <v>694</v>
      </c>
      <c r="H1735" s="151" t="s">
        <v>31</v>
      </c>
      <c r="I1735" s="153"/>
      <c r="L1735" s="149"/>
      <c r="M1735" s="154"/>
      <c r="T1735" s="155"/>
      <c r="AT1735" s="151" t="s">
        <v>177</v>
      </c>
      <c r="AU1735" s="151" t="s">
        <v>87</v>
      </c>
      <c r="AV1735" s="12" t="s">
        <v>39</v>
      </c>
      <c r="AW1735" s="12" t="s">
        <v>38</v>
      </c>
      <c r="AX1735" s="12" t="s">
        <v>78</v>
      </c>
      <c r="AY1735" s="151" t="s">
        <v>165</v>
      </c>
    </row>
    <row r="1736" spans="2:65" s="13" customFormat="1" ht="10.199999999999999">
      <c r="B1736" s="156"/>
      <c r="D1736" s="150" t="s">
        <v>177</v>
      </c>
      <c r="E1736" s="157" t="s">
        <v>31</v>
      </c>
      <c r="F1736" s="158" t="s">
        <v>1552</v>
      </c>
      <c r="H1736" s="159">
        <v>9.6</v>
      </c>
      <c r="I1736" s="160"/>
      <c r="L1736" s="156"/>
      <c r="M1736" s="161"/>
      <c r="T1736" s="162"/>
      <c r="AT1736" s="157" t="s">
        <v>177</v>
      </c>
      <c r="AU1736" s="157" t="s">
        <v>87</v>
      </c>
      <c r="AV1736" s="13" t="s">
        <v>87</v>
      </c>
      <c r="AW1736" s="13" t="s">
        <v>38</v>
      </c>
      <c r="AX1736" s="13" t="s">
        <v>78</v>
      </c>
      <c r="AY1736" s="157" t="s">
        <v>165</v>
      </c>
    </row>
    <row r="1737" spans="2:65" s="14" customFormat="1" ht="10.199999999999999">
      <c r="B1737" s="163"/>
      <c r="D1737" s="150" t="s">
        <v>177</v>
      </c>
      <c r="E1737" s="164" t="s">
        <v>31</v>
      </c>
      <c r="F1737" s="165" t="s">
        <v>180</v>
      </c>
      <c r="H1737" s="166">
        <v>18.239999999999998</v>
      </c>
      <c r="I1737" s="167"/>
      <c r="L1737" s="163"/>
      <c r="M1737" s="168"/>
      <c r="T1737" s="169"/>
      <c r="AT1737" s="164" t="s">
        <v>177</v>
      </c>
      <c r="AU1737" s="164" t="s">
        <v>87</v>
      </c>
      <c r="AV1737" s="14" t="s">
        <v>173</v>
      </c>
      <c r="AW1737" s="14" t="s">
        <v>38</v>
      </c>
      <c r="AX1737" s="14" t="s">
        <v>39</v>
      </c>
      <c r="AY1737" s="164" t="s">
        <v>165</v>
      </c>
    </row>
    <row r="1738" spans="2:65" s="1" customFormat="1" ht="62.7" customHeight="1">
      <c r="B1738" s="35"/>
      <c r="C1738" s="132" t="s">
        <v>1726</v>
      </c>
      <c r="D1738" s="132" t="s">
        <v>168</v>
      </c>
      <c r="E1738" s="133" t="s">
        <v>1727</v>
      </c>
      <c r="F1738" s="134" t="s">
        <v>1728</v>
      </c>
      <c r="G1738" s="135" t="s">
        <v>183</v>
      </c>
      <c r="H1738" s="136">
        <v>18.239999999999998</v>
      </c>
      <c r="I1738" s="137"/>
      <c r="J1738" s="138">
        <f>ROUND(I1738*H1738,2)</f>
        <v>0</v>
      </c>
      <c r="K1738" s="134" t="s">
        <v>172</v>
      </c>
      <c r="L1738" s="35"/>
      <c r="M1738" s="139" t="s">
        <v>31</v>
      </c>
      <c r="N1738" s="140" t="s">
        <v>49</v>
      </c>
      <c r="P1738" s="141">
        <f>O1738*H1738</f>
        <v>0</v>
      </c>
      <c r="Q1738" s="141">
        <v>6.6100000000000004E-3</v>
      </c>
      <c r="R1738" s="141">
        <f>Q1738*H1738</f>
        <v>0.1205664</v>
      </c>
      <c r="S1738" s="141">
        <v>0</v>
      </c>
      <c r="T1738" s="142">
        <f>S1738*H1738</f>
        <v>0</v>
      </c>
      <c r="AR1738" s="143" t="s">
        <v>313</v>
      </c>
      <c r="AT1738" s="143" t="s">
        <v>168</v>
      </c>
      <c r="AU1738" s="143" t="s">
        <v>87</v>
      </c>
      <c r="AY1738" s="19" t="s">
        <v>165</v>
      </c>
      <c r="BE1738" s="144">
        <f>IF(N1738="základní",J1738,0)</f>
        <v>0</v>
      </c>
      <c r="BF1738" s="144">
        <f>IF(N1738="snížená",J1738,0)</f>
        <v>0</v>
      </c>
      <c r="BG1738" s="144">
        <f>IF(N1738="zákl. přenesená",J1738,0)</f>
        <v>0</v>
      </c>
      <c r="BH1738" s="144">
        <f>IF(N1738="sníž. přenesená",J1738,0)</f>
        <v>0</v>
      </c>
      <c r="BI1738" s="144">
        <f>IF(N1738="nulová",J1738,0)</f>
        <v>0</v>
      </c>
      <c r="BJ1738" s="19" t="s">
        <v>39</v>
      </c>
      <c r="BK1738" s="144">
        <f>ROUND(I1738*H1738,2)</f>
        <v>0</v>
      </c>
      <c r="BL1738" s="19" t="s">
        <v>313</v>
      </c>
      <c r="BM1738" s="143" t="s">
        <v>1729</v>
      </c>
    </row>
    <row r="1739" spans="2:65" s="1" customFormat="1" ht="10.199999999999999" hidden="1">
      <c r="B1739" s="35"/>
      <c r="D1739" s="145" t="s">
        <v>175</v>
      </c>
      <c r="F1739" s="146" t="s">
        <v>1730</v>
      </c>
      <c r="I1739" s="147"/>
      <c r="L1739" s="35"/>
      <c r="M1739" s="148"/>
      <c r="T1739" s="56"/>
      <c r="AT1739" s="19" t="s">
        <v>175</v>
      </c>
      <c r="AU1739" s="19" t="s">
        <v>87</v>
      </c>
    </row>
    <row r="1740" spans="2:65" s="12" customFormat="1" ht="10.199999999999999">
      <c r="B1740" s="149"/>
      <c r="D1740" s="150" t="s">
        <v>177</v>
      </c>
      <c r="E1740" s="151" t="s">
        <v>31</v>
      </c>
      <c r="F1740" s="152" t="s">
        <v>1550</v>
      </c>
      <c r="H1740" s="151" t="s">
        <v>31</v>
      </c>
      <c r="I1740" s="153"/>
      <c r="L1740" s="149"/>
      <c r="M1740" s="154"/>
      <c r="T1740" s="155"/>
      <c r="AT1740" s="151" t="s">
        <v>177</v>
      </c>
      <c r="AU1740" s="151" t="s">
        <v>87</v>
      </c>
      <c r="AV1740" s="12" t="s">
        <v>39</v>
      </c>
      <c r="AW1740" s="12" t="s">
        <v>38</v>
      </c>
      <c r="AX1740" s="12" t="s">
        <v>78</v>
      </c>
      <c r="AY1740" s="151" t="s">
        <v>165</v>
      </c>
    </row>
    <row r="1741" spans="2:65" s="12" customFormat="1" ht="10.199999999999999">
      <c r="B1741" s="149"/>
      <c r="D1741" s="150" t="s">
        <v>177</v>
      </c>
      <c r="E1741" s="151" t="s">
        <v>31</v>
      </c>
      <c r="F1741" s="152" t="s">
        <v>692</v>
      </c>
      <c r="H1741" s="151" t="s">
        <v>31</v>
      </c>
      <c r="I1741" s="153"/>
      <c r="L1741" s="149"/>
      <c r="M1741" s="154"/>
      <c r="T1741" s="155"/>
      <c r="AT1741" s="151" t="s">
        <v>177</v>
      </c>
      <c r="AU1741" s="151" t="s">
        <v>87</v>
      </c>
      <c r="AV1741" s="12" t="s">
        <v>39</v>
      </c>
      <c r="AW1741" s="12" t="s">
        <v>38</v>
      </c>
      <c r="AX1741" s="12" t="s">
        <v>78</v>
      </c>
      <c r="AY1741" s="151" t="s">
        <v>165</v>
      </c>
    </row>
    <row r="1742" spans="2:65" s="13" customFormat="1" ht="10.199999999999999">
      <c r="B1742" s="156"/>
      <c r="D1742" s="150" t="s">
        <v>177</v>
      </c>
      <c r="E1742" s="157" t="s">
        <v>31</v>
      </c>
      <c r="F1742" s="158" t="s">
        <v>1551</v>
      </c>
      <c r="H1742" s="159">
        <v>8.64</v>
      </c>
      <c r="I1742" s="160"/>
      <c r="L1742" s="156"/>
      <c r="M1742" s="161"/>
      <c r="T1742" s="162"/>
      <c r="AT1742" s="157" t="s">
        <v>177</v>
      </c>
      <c r="AU1742" s="157" t="s">
        <v>87</v>
      </c>
      <c r="AV1742" s="13" t="s">
        <v>87</v>
      </c>
      <c r="AW1742" s="13" t="s">
        <v>38</v>
      </c>
      <c r="AX1742" s="13" t="s">
        <v>78</v>
      </c>
      <c r="AY1742" s="157" t="s">
        <v>165</v>
      </c>
    </row>
    <row r="1743" spans="2:65" s="12" customFormat="1" ht="10.199999999999999">
      <c r="B1743" s="149"/>
      <c r="D1743" s="150" t="s">
        <v>177</v>
      </c>
      <c r="E1743" s="151" t="s">
        <v>31</v>
      </c>
      <c r="F1743" s="152" t="s">
        <v>694</v>
      </c>
      <c r="H1743" s="151" t="s">
        <v>31</v>
      </c>
      <c r="I1743" s="153"/>
      <c r="L1743" s="149"/>
      <c r="M1743" s="154"/>
      <c r="T1743" s="155"/>
      <c r="AT1743" s="151" t="s">
        <v>177</v>
      </c>
      <c r="AU1743" s="151" t="s">
        <v>87</v>
      </c>
      <c r="AV1743" s="12" t="s">
        <v>39</v>
      </c>
      <c r="AW1743" s="12" t="s">
        <v>38</v>
      </c>
      <c r="AX1743" s="12" t="s">
        <v>78</v>
      </c>
      <c r="AY1743" s="151" t="s">
        <v>165</v>
      </c>
    </row>
    <row r="1744" spans="2:65" s="13" customFormat="1" ht="10.199999999999999">
      <c r="B1744" s="156"/>
      <c r="D1744" s="150" t="s">
        <v>177</v>
      </c>
      <c r="E1744" s="157" t="s">
        <v>31</v>
      </c>
      <c r="F1744" s="158" t="s">
        <v>1552</v>
      </c>
      <c r="H1744" s="159">
        <v>9.6</v>
      </c>
      <c r="I1744" s="160"/>
      <c r="L1744" s="156"/>
      <c r="M1744" s="161"/>
      <c r="T1744" s="162"/>
      <c r="AT1744" s="157" t="s">
        <v>177</v>
      </c>
      <c r="AU1744" s="157" t="s">
        <v>87</v>
      </c>
      <c r="AV1744" s="13" t="s">
        <v>87</v>
      </c>
      <c r="AW1744" s="13" t="s">
        <v>38</v>
      </c>
      <c r="AX1744" s="13" t="s">
        <v>78</v>
      </c>
      <c r="AY1744" s="157" t="s">
        <v>165</v>
      </c>
    </row>
    <row r="1745" spans="2:65" s="14" customFormat="1" ht="10.199999999999999">
      <c r="B1745" s="163"/>
      <c r="D1745" s="150" t="s">
        <v>177</v>
      </c>
      <c r="E1745" s="164" t="s">
        <v>31</v>
      </c>
      <c r="F1745" s="165" t="s">
        <v>180</v>
      </c>
      <c r="H1745" s="166">
        <v>18.239999999999998</v>
      </c>
      <c r="I1745" s="167"/>
      <c r="L1745" s="163"/>
      <c r="M1745" s="168"/>
      <c r="T1745" s="169"/>
      <c r="AT1745" s="164" t="s">
        <v>177</v>
      </c>
      <c r="AU1745" s="164" t="s">
        <v>87</v>
      </c>
      <c r="AV1745" s="14" t="s">
        <v>173</v>
      </c>
      <c r="AW1745" s="14" t="s">
        <v>38</v>
      </c>
      <c r="AX1745" s="14" t="s">
        <v>39</v>
      </c>
      <c r="AY1745" s="164" t="s">
        <v>165</v>
      </c>
    </row>
    <row r="1746" spans="2:65" s="1" customFormat="1" ht="55.5" customHeight="1">
      <c r="B1746" s="35"/>
      <c r="C1746" s="132" t="s">
        <v>1731</v>
      </c>
      <c r="D1746" s="132" t="s">
        <v>168</v>
      </c>
      <c r="E1746" s="133" t="s">
        <v>1732</v>
      </c>
      <c r="F1746" s="134" t="s">
        <v>1733</v>
      </c>
      <c r="G1746" s="135" t="s">
        <v>183</v>
      </c>
      <c r="H1746" s="136">
        <v>18.239999999999998</v>
      </c>
      <c r="I1746" s="137"/>
      <c r="J1746" s="138">
        <f>ROUND(I1746*H1746,2)</f>
        <v>0</v>
      </c>
      <c r="K1746" s="134" t="s">
        <v>172</v>
      </c>
      <c r="L1746" s="35"/>
      <c r="M1746" s="139" t="s">
        <v>31</v>
      </c>
      <c r="N1746" s="140" t="s">
        <v>49</v>
      </c>
      <c r="P1746" s="141">
        <f>O1746*H1746</f>
        <v>0</v>
      </c>
      <c r="Q1746" s="141">
        <v>3.5E-4</v>
      </c>
      <c r="R1746" s="141">
        <f>Q1746*H1746</f>
        <v>6.3839999999999991E-3</v>
      </c>
      <c r="S1746" s="141">
        <v>0</v>
      </c>
      <c r="T1746" s="142">
        <f>S1746*H1746</f>
        <v>0</v>
      </c>
      <c r="AR1746" s="143" t="s">
        <v>313</v>
      </c>
      <c r="AT1746" s="143" t="s">
        <v>168</v>
      </c>
      <c r="AU1746" s="143" t="s">
        <v>87</v>
      </c>
      <c r="AY1746" s="19" t="s">
        <v>165</v>
      </c>
      <c r="BE1746" s="144">
        <f>IF(N1746="základní",J1746,0)</f>
        <v>0</v>
      </c>
      <c r="BF1746" s="144">
        <f>IF(N1746="snížená",J1746,0)</f>
        <v>0</v>
      </c>
      <c r="BG1746" s="144">
        <f>IF(N1746="zákl. přenesená",J1746,0)</f>
        <v>0</v>
      </c>
      <c r="BH1746" s="144">
        <f>IF(N1746="sníž. přenesená",J1746,0)</f>
        <v>0</v>
      </c>
      <c r="BI1746" s="144">
        <f>IF(N1746="nulová",J1746,0)</f>
        <v>0</v>
      </c>
      <c r="BJ1746" s="19" t="s">
        <v>39</v>
      </c>
      <c r="BK1746" s="144">
        <f>ROUND(I1746*H1746,2)</f>
        <v>0</v>
      </c>
      <c r="BL1746" s="19" t="s">
        <v>313</v>
      </c>
      <c r="BM1746" s="143" t="s">
        <v>1734</v>
      </c>
    </row>
    <row r="1747" spans="2:65" s="1" customFormat="1" ht="10.199999999999999" hidden="1">
      <c r="B1747" s="35"/>
      <c r="D1747" s="145" t="s">
        <v>175</v>
      </c>
      <c r="F1747" s="146" t="s">
        <v>1735</v>
      </c>
      <c r="I1747" s="147"/>
      <c r="L1747" s="35"/>
      <c r="M1747" s="148"/>
      <c r="T1747" s="56"/>
      <c r="AT1747" s="19" t="s">
        <v>175</v>
      </c>
      <c r="AU1747" s="19" t="s">
        <v>87</v>
      </c>
    </row>
    <row r="1748" spans="2:65" s="1" customFormat="1" ht="33" customHeight="1">
      <c r="B1748" s="35"/>
      <c r="C1748" s="132" t="s">
        <v>1736</v>
      </c>
      <c r="D1748" s="132" t="s">
        <v>168</v>
      </c>
      <c r="E1748" s="133" t="s">
        <v>1737</v>
      </c>
      <c r="F1748" s="134" t="s">
        <v>1738</v>
      </c>
      <c r="G1748" s="135" t="s">
        <v>103</v>
      </c>
      <c r="H1748" s="136">
        <v>12</v>
      </c>
      <c r="I1748" s="137"/>
      <c r="J1748" s="138">
        <f>ROUND(I1748*H1748,2)</f>
        <v>0</v>
      </c>
      <c r="K1748" s="134" t="s">
        <v>172</v>
      </c>
      <c r="L1748" s="35"/>
      <c r="M1748" s="139" t="s">
        <v>31</v>
      </c>
      <c r="N1748" s="140" t="s">
        <v>49</v>
      </c>
      <c r="P1748" s="141">
        <f>O1748*H1748</f>
        <v>0</v>
      </c>
      <c r="Q1748" s="141">
        <v>2.1800000000000001E-3</v>
      </c>
      <c r="R1748" s="141">
        <f>Q1748*H1748</f>
        <v>2.6160000000000003E-2</v>
      </c>
      <c r="S1748" s="141">
        <v>0</v>
      </c>
      <c r="T1748" s="142">
        <f>S1748*H1748</f>
        <v>0</v>
      </c>
      <c r="AR1748" s="143" t="s">
        <v>313</v>
      </c>
      <c r="AT1748" s="143" t="s">
        <v>168</v>
      </c>
      <c r="AU1748" s="143" t="s">
        <v>87</v>
      </c>
      <c r="AY1748" s="19" t="s">
        <v>165</v>
      </c>
      <c r="BE1748" s="144">
        <f>IF(N1748="základní",J1748,0)</f>
        <v>0</v>
      </c>
      <c r="BF1748" s="144">
        <f>IF(N1748="snížená",J1748,0)</f>
        <v>0</v>
      </c>
      <c r="BG1748" s="144">
        <f>IF(N1748="zákl. přenesená",J1748,0)</f>
        <v>0</v>
      </c>
      <c r="BH1748" s="144">
        <f>IF(N1748="sníž. přenesená",J1748,0)</f>
        <v>0</v>
      </c>
      <c r="BI1748" s="144">
        <f>IF(N1748="nulová",J1748,0)</f>
        <v>0</v>
      </c>
      <c r="BJ1748" s="19" t="s">
        <v>39</v>
      </c>
      <c r="BK1748" s="144">
        <f>ROUND(I1748*H1748,2)</f>
        <v>0</v>
      </c>
      <c r="BL1748" s="19" t="s">
        <v>313</v>
      </c>
      <c r="BM1748" s="143" t="s">
        <v>1739</v>
      </c>
    </row>
    <row r="1749" spans="2:65" s="1" customFormat="1" ht="10.199999999999999" hidden="1">
      <c r="B1749" s="35"/>
      <c r="D1749" s="145" t="s">
        <v>175</v>
      </c>
      <c r="F1749" s="146" t="s">
        <v>1740</v>
      </c>
      <c r="I1749" s="147"/>
      <c r="L1749" s="35"/>
      <c r="M1749" s="148"/>
      <c r="T1749" s="56"/>
      <c r="AT1749" s="19" t="s">
        <v>175</v>
      </c>
      <c r="AU1749" s="19" t="s">
        <v>87</v>
      </c>
    </row>
    <row r="1750" spans="2:65" s="12" customFormat="1" ht="10.199999999999999">
      <c r="B1750" s="149"/>
      <c r="D1750" s="150" t="s">
        <v>177</v>
      </c>
      <c r="E1750" s="151" t="s">
        <v>31</v>
      </c>
      <c r="F1750" s="152" t="s">
        <v>1741</v>
      </c>
      <c r="H1750" s="151" t="s">
        <v>31</v>
      </c>
      <c r="I1750" s="153"/>
      <c r="L1750" s="149"/>
      <c r="M1750" s="154"/>
      <c r="T1750" s="155"/>
      <c r="AT1750" s="151" t="s">
        <v>177</v>
      </c>
      <c r="AU1750" s="151" t="s">
        <v>87</v>
      </c>
      <c r="AV1750" s="12" t="s">
        <v>39</v>
      </c>
      <c r="AW1750" s="12" t="s">
        <v>38</v>
      </c>
      <c r="AX1750" s="12" t="s">
        <v>78</v>
      </c>
      <c r="AY1750" s="151" t="s">
        <v>165</v>
      </c>
    </row>
    <row r="1751" spans="2:65" s="12" customFormat="1" ht="10.199999999999999">
      <c r="B1751" s="149"/>
      <c r="D1751" s="150" t="s">
        <v>177</v>
      </c>
      <c r="E1751" s="151" t="s">
        <v>31</v>
      </c>
      <c r="F1751" s="152" t="s">
        <v>1742</v>
      </c>
      <c r="H1751" s="151" t="s">
        <v>31</v>
      </c>
      <c r="I1751" s="153"/>
      <c r="L1751" s="149"/>
      <c r="M1751" s="154"/>
      <c r="T1751" s="155"/>
      <c r="AT1751" s="151" t="s">
        <v>177</v>
      </c>
      <c r="AU1751" s="151" t="s">
        <v>87</v>
      </c>
      <c r="AV1751" s="12" t="s">
        <v>39</v>
      </c>
      <c r="AW1751" s="12" t="s">
        <v>38</v>
      </c>
      <c r="AX1751" s="12" t="s">
        <v>78</v>
      </c>
      <c r="AY1751" s="151" t="s">
        <v>165</v>
      </c>
    </row>
    <row r="1752" spans="2:65" s="13" customFormat="1" ht="10.199999999999999">
      <c r="B1752" s="156"/>
      <c r="D1752" s="150" t="s">
        <v>177</v>
      </c>
      <c r="E1752" s="157" t="s">
        <v>31</v>
      </c>
      <c r="F1752" s="158" t="s">
        <v>1743</v>
      </c>
      <c r="H1752" s="159">
        <v>4.8</v>
      </c>
      <c r="I1752" s="160"/>
      <c r="L1752" s="156"/>
      <c r="M1752" s="161"/>
      <c r="T1752" s="162"/>
      <c r="AT1752" s="157" t="s">
        <v>177</v>
      </c>
      <c r="AU1752" s="157" t="s">
        <v>87</v>
      </c>
      <c r="AV1752" s="13" t="s">
        <v>87</v>
      </c>
      <c r="AW1752" s="13" t="s">
        <v>38</v>
      </c>
      <c r="AX1752" s="13" t="s">
        <v>78</v>
      </c>
      <c r="AY1752" s="157" t="s">
        <v>165</v>
      </c>
    </row>
    <row r="1753" spans="2:65" s="12" customFormat="1" ht="10.199999999999999">
      <c r="B1753" s="149"/>
      <c r="D1753" s="150" t="s">
        <v>177</v>
      </c>
      <c r="E1753" s="151" t="s">
        <v>31</v>
      </c>
      <c r="F1753" s="152" t="s">
        <v>1744</v>
      </c>
      <c r="H1753" s="151" t="s">
        <v>31</v>
      </c>
      <c r="I1753" s="153"/>
      <c r="L1753" s="149"/>
      <c r="M1753" s="154"/>
      <c r="T1753" s="155"/>
      <c r="AT1753" s="151" t="s">
        <v>177</v>
      </c>
      <c r="AU1753" s="151" t="s">
        <v>87</v>
      </c>
      <c r="AV1753" s="12" t="s">
        <v>39</v>
      </c>
      <c r="AW1753" s="12" t="s">
        <v>38</v>
      </c>
      <c r="AX1753" s="12" t="s">
        <v>78</v>
      </c>
      <c r="AY1753" s="151" t="s">
        <v>165</v>
      </c>
    </row>
    <row r="1754" spans="2:65" s="13" customFormat="1" ht="10.199999999999999">
      <c r="B1754" s="156"/>
      <c r="D1754" s="150" t="s">
        <v>177</v>
      </c>
      <c r="E1754" s="157" t="s">
        <v>31</v>
      </c>
      <c r="F1754" s="158" t="s">
        <v>1745</v>
      </c>
      <c r="H1754" s="159">
        <v>7.2</v>
      </c>
      <c r="I1754" s="160"/>
      <c r="L1754" s="156"/>
      <c r="M1754" s="161"/>
      <c r="T1754" s="162"/>
      <c r="AT1754" s="157" t="s">
        <v>177</v>
      </c>
      <c r="AU1754" s="157" t="s">
        <v>87</v>
      </c>
      <c r="AV1754" s="13" t="s">
        <v>87</v>
      </c>
      <c r="AW1754" s="13" t="s">
        <v>38</v>
      </c>
      <c r="AX1754" s="13" t="s">
        <v>78</v>
      </c>
      <c r="AY1754" s="157" t="s">
        <v>165</v>
      </c>
    </row>
    <row r="1755" spans="2:65" s="14" customFormat="1" ht="10.199999999999999">
      <c r="B1755" s="163"/>
      <c r="D1755" s="150" t="s">
        <v>177</v>
      </c>
      <c r="E1755" s="164" t="s">
        <v>31</v>
      </c>
      <c r="F1755" s="165" t="s">
        <v>180</v>
      </c>
      <c r="H1755" s="166">
        <v>12</v>
      </c>
      <c r="I1755" s="167"/>
      <c r="L1755" s="163"/>
      <c r="M1755" s="168"/>
      <c r="T1755" s="169"/>
      <c r="AT1755" s="164" t="s">
        <v>177</v>
      </c>
      <c r="AU1755" s="164" t="s">
        <v>87</v>
      </c>
      <c r="AV1755" s="14" t="s">
        <v>173</v>
      </c>
      <c r="AW1755" s="14" t="s">
        <v>38</v>
      </c>
      <c r="AX1755" s="14" t="s">
        <v>39</v>
      </c>
      <c r="AY1755" s="164" t="s">
        <v>165</v>
      </c>
    </row>
    <row r="1756" spans="2:65" s="1" customFormat="1" ht="33" customHeight="1">
      <c r="B1756" s="35"/>
      <c r="C1756" s="132" t="s">
        <v>1746</v>
      </c>
      <c r="D1756" s="132" t="s">
        <v>168</v>
      </c>
      <c r="E1756" s="133" t="s">
        <v>1747</v>
      </c>
      <c r="F1756" s="134" t="s">
        <v>1748</v>
      </c>
      <c r="G1756" s="135" t="s">
        <v>103</v>
      </c>
      <c r="H1756" s="136">
        <v>16.600000000000001</v>
      </c>
      <c r="I1756" s="137"/>
      <c r="J1756" s="138">
        <f>ROUND(I1756*H1756,2)</f>
        <v>0</v>
      </c>
      <c r="K1756" s="134" t="s">
        <v>31</v>
      </c>
      <c r="L1756" s="35"/>
      <c r="M1756" s="139" t="s">
        <v>31</v>
      </c>
      <c r="N1756" s="140" t="s">
        <v>49</v>
      </c>
      <c r="P1756" s="141">
        <f>O1756*H1756</f>
        <v>0</v>
      </c>
      <c r="Q1756" s="141">
        <v>1.9273999999999999E-3</v>
      </c>
      <c r="R1756" s="141">
        <f>Q1756*H1756</f>
        <v>3.1994840000000004E-2</v>
      </c>
      <c r="S1756" s="141">
        <v>0</v>
      </c>
      <c r="T1756" s="142">
        <f>S1756*H1756</f>
        <v>0</v>
      </c>
      <c r="AR1756" s="143" t="s">
        <v>313</v>
      </c>
      <c r="AT1756" s="143" t="s">
        <v>168</v>
      </c>
      <c r="AU1756" s="143" t="s">
        <v>87</v>
      </c>
      <c r="AY1756" s="19" t="s">
        <v>165</v>
      </c>
      <c r="BE1756" s="144">
        <f>IF(N1756="základní",J1756,0)</f>
        <v>0</v>
      </c>
      <c r="BF1756" s="144">
        <f>IF(N1756="snížená",J1756,0)</f>
        <v>0</v>
      </c>
      <c r="BG1756" s="144">
        <f>IF(N1756="zákl. přenesená",J1756,0)</f>
        <v>0</v>
      </c>
      <c r="BH1756" s="144">
        <f>IF(N1756="sníž. přenesená",J1756,0)</f>
        <v>0</v>
      </c>
      <c r="BI1756" s="144">
        <f>IF(N1756="nulová",J1756,0)</f>
        <v>0</v>
      </c>
      <c r="BJ1756" s="19" t="s">
        <v>39</v>
      </c>
      <c r="BK1756" s="144">
        <f>ROUND(I1756*H1756,2)</f>
        <v>0</v>
      </c>
      <c r="BL1756" s="19" t="s">
        <v>313</v>
      </c>
      <c r="BM1756" s="143" t="s">
        <v>1749</v>
      </c>
    </row>
    <row r="1757" spans="2:65" s="12" customFormat="1" ht="10.199999999999999">
      <c r="B1757" s="149"/>
      <c r="D1757" s="150" t="s">
        <v>177</v>
      </c>
      <c r="E1757" s="151" t="s">
        <v>31</v>
      </c>
      <c r="F1757" s="152" t="s">
        <v>1750</v>
      </c>
      <c r="H1757" s="151" t="s">
        <v>31</v>
      </c>
      <c r="I1757" s="153"/>
      <c r="L1757" s="149"/>
      <c r="M1757" s="154"/>
      <c r="T1757" s="155"/>
      <c r="AT1757" s="151" t="s">
        <v>177</v>
      </c>
      <c r="AU1757" s="151" t="s">
        <v>87</v>
      </c>
      <c r="AV1757" s="12" t="s">
        <v>39</v>
      </c>
      <c r="AW1757" s="12" t="s">
        <v>38</v>
      </c>
      <c r="AX1757" s="12" t="s">
        <v>78</v>
      </c>
      <c r="AY1757" s="151" t="s">
        <v>165</v>
      </c>
    </row>
    <row r="1758" spans="2:65" s="13" customFormat="1" ht="10.199999999999999">
      <c r="B1758" s="156"/>
      <c r="D1758" s="150" t="s">
        <v>177</v>
      </c>
      <c r="E1758" s="157" t="s">
        <v>31</v>
      </c>
      <c r="F1758" s="158" t="s">
        <v>1751</v>
      </c>
      <c r="H1758" s="159">
        <v>16.600000000000001</v>
      </c>
      <c r="I1758" s="160"/>
      <c r="L1758" s="156"/>
      <c r="M1758" s="161"/>
      <c r="T1758" s="162"/>
      <c r="AT1758" s="157" t="s">
        <v>177</v>
      </c>
      <c r="AU1758" s="157" t="s">
        <v>87</v>
      </c>
      <c r="AV1758" s="13" t="s">
        <v>87</v>
      </c>
      <c r="AW1758" s="13" t="s">
        <v>38</v>
      </c>
      <c r="AX1758" s="13" t="s">
        <v>78</v>
      </c>
      <c r="AY1758" s="157" t="s">
        <v>165</v>
      </c>
    </row>
    <row r="1759" spans="2:65" s="14" customFormat="1" ht="10.199999999999999">
      <c r="B1759" s="163"/>
      <c r="D1759" s="150" t="s">
        <v>177</v>
      </c>
      <c r="E1759" s="164" t="s">
        <v>31</v>
      </c>
      <c r="F1759" s="165" t="s">
        <v>180</v>
      </c>
      <c r="H1759" s="166">
        <v>16.600000000000001</v>
      </c>
      <c r="I1759" s="167"/>
      <c r="L1759" s="163"/>
      <c r="M1759" s="168"/>
      <c r="T1759" s="169"/>
      <c r="AT1759" s="164" t="s">
        <v>177</v>
      </c>
      <c r="AU1759" s="164" t="s">
        <v>87</v>
      </c>
      <c r="AV1759" s="14" t="s">
        <v>173</v>
      </c>
      <c r="AW1759" s="14" t="s">
        <v>38</v>
      </c>
      <c r="AX1759" s="14" t="s">
        <v>39</v>
      </c>
      <c r="AY1759" s="164" t="s">
        <v>165</v>
      </c>
    </row>
    <row r="1760" spans="2:65" s="1" customFormat="1" ht="37.799999999999997" customHeight="1">
      <c r="B1760" s="35"/>
      <c r="C1760" s="132" t="s">
        <v>1752</v>
      </c>
      <c r="D1760" s="132" t="s">
        <v>168</v>
      </c>
      <c r="E1760" s="133" t="s">
        <v>1753</v>
      </c>
      <c r="F1760" s="134" t="s">
        <v>1754</v>
      </c>
      <c r="G1760" s="135" t="s">
        <v>103</v>
      </c>
      <c r="H1760" s="136">
        <v>75.400000000000006</v>
      </c>
      <c r="I1760" s="137"/>
      <c r="J1760" s="138">
        <f>ROUND(I1760*H1760,2)</f>
        <v>0</v>
      </c>
      <c r="K1760" s="134" t="s">
        <v>172</v>
      </c>
      <c r="L1760" s="35"/>
      <c r="M1760" s="139" t="s">
        <v>31</v>
      </c>
      <c r="N1760" s="140" t="s">
        <v>49</v>
      </c>
      <c r="P1760" s="141">
        <f>O1760*H1760</f>
        <v>0</v>
      </c>
      <c r="Q1760" s="141">
        <v>5.8399999999999997E-3</v>
      </c>
      <c r="R1760" s="141">
        <f>Q1760*H1760</f>
        <v>0.44033600000000001</v>
      </c>
      <c r="S1760" s="141">
        <v>0</v>
      </c>
      <c r="T1760" s="142">
        <f>S1760*H1760</f>
        <v>0</v>
      </c>
      <c r="AR1760" s="143" t="s">
        <v>313</v>
      </c>
      <c r="AT1760" s="143" t="s">
        <v>168</v>
      </c>
      <c r="AU1760" s="143" t="s">
        <v>87</v>
      </c>
      <c r="AY1760" s="19" t="s">
        <v>165</v>
      </c>
      <c r="BE1760" s="144">
        <f>IF(N1760="základní",J1760,0)</f>
        <v>0</v>
      </c>
      <c r="BF1760" s="144">
        <f>IF(N1760="snížená",J1760,0)</f>
        <v>0</v>
      </c>
      <c r="BG1760" s="144">
        <f>IF(N1760="zákl. přenesená",J1760,0)</f>
        <v>0</v>
      </c>
      <c r="BH1760" s="144">
        <f>IF(N1760="sníž. přenesená",J1760,0)</f>
        <v>0</v>
      </c>
      <c r="BI1760" s="144">
        <f>IF(N1760="nulová",J1760,0)</f>
        <v>0</v>
      </c>
      <c r="BJ1760" s="19" t="s">
        <v>39</v>
      </c>
      <c r="BK1760" s="144">
        <f>ROUND(I1760*H1760,2)</f>
        <v>0</v>
      </c>
      <c r="BL1760" s="19" t="s">
        <v>313</v>
      </c>
      <c r="BM1760" s="143" t="s">
        <v>1755</v>
      </c>
    </row>
    <row r="1761" spans="2:65" s="1" customFormat="1" ht="10.199999999999999" hidden="1">
      <c r="B1761" s="35"/>
      <c r="D1761" s="145" t="s">
        <v>175</v>
      </c>
      <c r="F1761" s="146" t="s">
        <v>1756</v>
      </c>
      <c r="I1761" s="147"/>
      <c r="L1761" s="35"/>
      <c r="M1761" s="148"/>
      <c r="T1761" s="56"/>
      <c r="AT1761" s="19" t="s">
        <v>175</v>
      </c>
      <c r="AU1761" s="19" t="s">
        <v>87</v>
      </c>
    </row>
    <row r="1762" spans="2:65" s="12" customFormat="1" ht="10.199999999999999">
      <c r="B1762" s="149"/>
      <c r="D1762" s="150" t="s">
        <v>177</v>
      </c>
      <c r="E1762" s="151" t="s">
        <v>31</v>
      </c>
      <c r="F1762" s="152" t="s">
        <v>1720</v>
      </c>
      <c r="H1762" s="151" t="s">
        <v>31</v>
      </c>
      <c r="I1762" s="153"/>
      <c r="L1762" s="149"/>
      <c r="M1762" s="154"/>
      <c r="T1762" s="155"/>
      <c r="AT1762" s="151" t="s">
        <v>177</v>
      </c>
      <c r="AU1762" s="151" t="s">
        <v>87</v>
      </c>
      <c r="AV1762" s="12" t="s">
        <v>39</v>
      </c>
      <c r="AW1762" s="12" t="s">
        <v>38</v>
      </c>
      <c r="AX1762" s="12" t="s">
        <v>78</v>
      </c>
      <c r="AY1762" s="151" t="s">
        <v>165</v>
      </c>
    </row>
    <row r="1763" spans="2:65" s="13" customFormat="1" ht="10.199999999999999">
      <c r="B1763" s="156"/>
      <c r="D1763" s="150" t="s">
        <v>177</v>
      </c>
      <c r="E1763" s="157" t="s">
        <v>31</v>
      </c>
      <c r="F1763" s="158" t="s">
        <v>850</v>
      </c>
      <c r="H1763" s="159">
        <v>75.400000000000006</v>
      </c>
      <c r="I1763" s="160"/>
      <c r="L1763" s="156"/>
      <c r="M1763" s="161"/>
      <c r="T1763" s="162"/>
      <c r="AT1763" s="157" t="s">
        <v>177</v>
      </c>
      <c r="AU1763" s="157" t="s">
        <v>87</v>
      </c>
      <c r="AV1763" s="13" t="s">
        <v>87</v>
      </c>
      <c r="AW1763" s="13" t="s">
        <v>38</v>
      </c>
      <c r="AX1763" s="13" t="s">
        <v>78</v>
      </c>
      <c r="AY1763" s="157" t="s">
        <v>165</v>
      </c>
    </row>
    <row r="1764" spans="2:65" s="14" customFormat="1" ht="10.199999999999999">
      <c r="B1764" s="163"/>
      <c r="D1764" s="150" t="s">
        <v>177</v>
      </c>
      <c r="E1764" s="164" t="s">
        <v>31</v>
      </c>
      <c r="F1764" s="165" t="s">
        <v>180</v>
      </c>
      <c r="H1764" s="166">
        <v>75.400000000000006</v>
      </c>
      <c r="I1764" s="167"/>
      <c r="L1764" s="163"/>
      <c r="M1764" s="168"/>
      <c r="T1764" s="169"/>
      <c r="AT1764" s="164" t="s">
        <v>177</v>
      </c>
      <c r="AU1764" s="164" t="s">
        <v>87</v>
      </c>
      <c r="AV1764" s="14" t="s">
        <v>173</v>
      </c>
      <c r="AW1764" s="14" t="s">
        <v>38</v>
      </c>
      <c r="AX1764" s="14" t="s">
        <v>39</v>
      </c>
      <c r="AY1764" s="164" t="s">
        <v>165</v>
      </c>
    </row>
    <row r="1765" spans="2:65" s="1" customFormat="1" ht="55.5" customHeight="1">
      <c r="B1765" s="35"/>
      <c r="C1765" s="132" t="s">
        <v>1757</v>
      </c>
      <c r="D1765" s="132" t="s">
        <v>168</v>
      </c>
      <c r="E1765" s="133" t="s">
        <v>1758</v>
      </c>
      <c r="F1765" s="134" t="s">
        <v>1759</v>
      </c>
      <c r="G1765" s="135" t="s">
        <v>171</v>
      </c>
      <c r="H1765" s="136">
        <v>3</v>
      </c>
      <c r="I1765" s="137"/>
      <c r="J1765" s="138">
        <f>ROUND(I1765*H1765,2)</f>
        <v>0</v>
      </c>
      <c r="K1765" s="134" t="s">
        <v>172</v>
      </c>
      <c r="L1765" s="35"/>
      <c r="M1765" s="139" t="s">
        <v>31</v>
      </c>
      <c r="N1765" s="140" t="s">
        <v>49</v>
      </c>
      <c r="P1765" s="141">
        <f>O1765*H1765</f>
        <v>0</v>
      </c>
      <c r="Q1765" s="141">
        <v>0</v>
      </c>
      <c r="R1765" s="141">
        <f>Q1765*H1765</f>
        <v>0</v>
      </c>
      <c r="S1765" s="141">
        <v>0</v>
      </c>
      <c r="T1765" s="142">
        <f>S1765*H1765</f>
        <v>0</v>
      </c>
      <c r="AR1765" s="143" t="s">
        <v>313</v>
      </c>
      <c r="AT1765" s="143" t="s">
        <v>168</v>
      </c>
      <c r="AU1765" s="143" t="s">
        <v>87</v>
      </c>
      <c r="AY1765" s="19" t="s">
        <v>165</v>
      </c>
      <c r="BE1765" s="144">
        <f>IF(N1765="základní",J1765,0)</f>
        <v>0</v>
      </c>
      <c r="BF1765" s="144">
        <f>IF(N1765="snížená",J1765,0)</f>
        <v>0</v>
      </c>
      <c r="BG1765" s="144">
        <f>IF(N1765="zákl. přenesená",J1765,0)</f>
        <v>0</v>
      </c>
      <c r="BH1765" s="144">
        <f>IF(N1765="sníž. přenesená",J1765,0)</f>
        <v>0</v>
      </c>
      <c r="BI1765" s="144">
        <f>IF(N1765="nulová",J1765,0)</f>
        <v>0</v>
      </c>
      <c r="BJ1765" s="19" t="s">
        <v>39</v>
      </c>
      <c r="BK1765" s="144">
        <f>ROUND(I1765*H1765,2)</f>
        <v>0</v>
      </c>
      <c r="BL1765" s="19" t="s">
        <v>313</v>
      </c>
      <c r="BM1765" s="143" t="s">
        <v>1760</v>
      </c>
    </row>
    <row r="1766" spans="2:65" s="1" customFormat="1" ht="10.199999999999999" hidden="1">
      <c r="B1766" s="35"/>
      <c r="D1766" s="145" t="s">
        <v>175</v>
      </c>
      <c r="F1766" s="146" t="s">
        <v>1761</v>
      </c>
      <c r="I1766" s="147"/>
      <c r="L1766" s="35"/>
      <c r="M1766" s="148"/>
      <c r="T1766" s="56"/>
      <c r="AT1766" s="19" t="s">
        <v>175</v>
      </c>
      <c r="AU1766" s="19" t="s">
        <v>87</v>
      </c>
    </row>
    <row r="1767" spans="2:65" s="1" customFormat="1" ht="37.799999999999997" customHeight="1">
      <c r="B1767" s="35"/>
      <c r="C1767" s="132" t="s">
        <v>1762</v>
      </c>
      <c r="D1767" s="132" t="s">
        <v>168</v>
      </c>
      <c r="E1767" s="133" t="s">
        <v>1763</v>
      </c>
      <c r="F1767" s="134" t="s">
        <v>1764</v>
      </c>
      <c r="G1767" s="135" t="s">
        <v>103</v>
      </c>
      <c r="H1767" s="136">
        <v>21.462</v>
      </c>
      <c r="I1767" s="137"/>
      <c r="J1767" s="138">
        <f>ROUND(I1767*H1767,2)</f>
        <v>0</v>
      </c>
      <c r="K1767" s="134" t="s">
        <v>172</v>
      </c>
      <c r="L1767" s="35"/>
      <c r="M1767" s="139" t="s">
        <v>31</v>
      </c>
      <c r="N1767" s="140" t="s">
        <v>49</v>
      </c>
      <c r="P1767" s="141">
        <f>O1767*H1767</f>
        <v>0</v>
      </c>
      <c r="Q1767" s="141">
        <v>2.6900000000000001E-3</v>
      </c>
      <c r="R1767" s="141">
        <f>Q1767*H1767</f>
        <v>5.7732780000000004E-2</v>
      </c>
      <c r="S1767" s="141">
        <v>0</v>
      </c>
      <c r="T1767" s="142">
        <f>S1767*H1767</f>
        <v>0</v>
      </c>
      <c r="AR1767" s="143" t="s">
        <v>313</v>
      </c>
      <c r="AT1767" s="143" t="s">
        <v>168</v>
      </c>
      <c r="AU1767" s="143" t="s">
        <v>87</v>
      </c>
      <c r="AY1767" s="19" t="s">
        <v>165</v>
      </c>
      <c r="BE1767" s="144">
        <f>IF(N1767="základní",J1767,0)</f>
        <v>0</v>
      </c>
      <c r="BF1767" s="144">
        <f>IF(N1767="snížená",J1767,0)</f>
        <v>0</v>
      </c>
      <c r="BG1767" s="144">
        <f>IF(N1767="zákl. přenesená",J1767,0)</f>
        <v>0</v>
      </c>
      <c r="BH1767" s="144">
        <f>IF(N1767="sníž. přenesená",J1767,0)</f>
        <v>0</v>
      </c>
      <c r="BI1767" s="144">
        <f>IF(N1767="nulová",J1767,0)</f>
        <v>0</v>
      </c>
      <c r="BJ1767" s="19" t="s">
        <v>39</v>
      </c>
      <c r="BK1767" s="144">
        <f>ROUND(I1767*H1767,2)</f>
        <v>0</v>
      </c>
      <c r="BL1767" s="19" t="s">
        <v>313</v>
      </c>
      <c r="BM1767" s="143" t="s">
        <v>1765</v>
      </c>
    </row>
    <row r="1768" spans="2:65" s="1" customFormat="1" ht="10.199999999999999" hidden="1">
      <c r="B1768" s="35"/>
      <c r="D1768" s="145" t="s">
        <v>175</v>
      </c>
      <c r="F1768" s="146" t="s">
        <v>1766</v>
      </c>
      <c r="I1768" s="147"/>
      <c r="L1768" s="35"/>
      <c r="M1768" s="148"/>
      <c r="T1768" s="56"/>
      <c r="AT1768" s="19" t="s">
        <v>175</v>
      </c>
      <c r="AU1768" s="19" t="s">
        <v>87</v>
      </c>
    </row>
    <row r="1769" spans="2:65" s="12" customFormat="1" ht="10.199999999999999">
      <c r="B1769" s="149"/>
      <c r="D1769" s="150" t="s">
        <v>177</v>
      </c>
      <c r="E1769" s="151" t="s">
        <v>31</v>
      </c>
      <c r="F1769" s="152" t="s">
        <v>1767</v>
      </c>
      <c r="H1769" s="151" t="s">
        <v>31</v>
      </c>
      <c r="I1769" s="153"/>
      <c r="L1769" s="149"/>
      <c r="M1769" s="154"/>
      <c r="T1769" s="155"/>
      <c r="AT1769" s="151" t="s">
        <v>177</v>
      </c>
      <c r="AU1769" s="151" t="s">
        <v>87</v>
      </c>
      <c r="AV1769" s="12" t="s">
        <v>39</v>
      </c>
      <c r="AW1769" s="12" t="s">
        <v>38</v>
      </c>
      <c r="AX1769" s="12" t="s">
        <v>78</v>
      </c>
      <c r="AY1769" s="151" t="s">
        <v>165</v>
      </c>
    </row>
    <row r="1770" spans="2:65" s="13" customFormat="1" ht="10.199999999999999">
      <c r="B1770" s="156"/>
      <c r="D1770" s="150" t="s">
        <v>177</v>
      </c>
      <c r="E1770" s="157" t="s">
        <v>31</v>
      </c>
      <c r="F1770" s="158" t="s">
        <v>1768</v>
      </c>
      <c r="H1770" s="159">
        <v>21.462</v>
      </c>
      <c r="I1770" s="160"/>
      <c r="L1770" s="156"/>
      <c r="M1770" s="161"/>
      <c r="T1770" s="162"/>
      <c r="AT1770" s="157" t="s">
        <v>177</v>
      </c>
      <c r="AU1770" s="157" t="s">
        <v>87</v>
      </c>
      <c r="AV1770" s="13" t="s">
        <v>87</v>
      </c>
      <c r="AW1770" s="13" t="s">
        <v>38</v>
      </c>
      <c r="AX1770" s="13" t="s">
        <v>78</v>
      </c>
      <c r="AY1770" s="157" t="s">
        <v>165</v>
      </c>
    </row>
    <row r="1771" spans="2:65" s="14" customFormat="1" ht="10.199999999999999">
      <c r="B1771" s="163"/>
      <c r="D1771" s="150" t="s">
        <v>177</v>
      </c>
      <c r="E1771" s="164" t="s">
        <v>31</v>
      </c>
      <c r="F1771" s="165" t="s">
        <v>180</v>
      </c>
      <c r="H1771" s="166">
        <v>21.462</v>
      </c>
      <c r="I1771" s="167"/>
      <c r="L1771" s="163"/>
      <c r="M1771" s="168"/>
      <c r="T1771" s="169"/>
      <c r="AT1771" s="164" t="s">
        <v>177</v>
      </c>
      <c r="AU1771" s="164" t="s">
        <v>87</v>
      </c>
      <c r="AV1771" s="14" t="s">
        <v>173</v>
      </c>
      <c r="AW1771" s="14" t="s">
        <v>38</v>
      </c>
      <c r="AX1771" s="14" t="s">
        <v>39</v>
      </c>
      <c r="AY1771" s="164" t="s">
        <v>165</v>
      </c>
    </row>
    <row r="1772" spans="2:65" s="1" customFormat="1" ht="37.799999999999997" customHeight="1">
      <c r="B1772" s="35"/>
      <c r="C1772" s="132" t="s">
        <v>1769</v>
      </c>
      <c r="D1772" s="132" t="s">
        <v>168</v>
      </c>
      <c r="E1772" s="133" t="s">
        <v>1770</v>
      </c>
      <c r="F1772" s="134" t="s">
        <v>1771</v>
      </c>
      <c r="G1772" s="135" t="s">
        <v>103</v>
      </c>
      <c r="H1772" s="136">
        <v>100.643</v>
      </c>
      <c r="I1772" s="137"/>
      <c r="J1772" s="138">
        <f>ROUND(I1772*H1772,2)</f>
        <v>0</v>
      </c>
      <c r="K1772" s="134" t="s">
        <v>172</v>
      </c>
      <c r="L1772" s="35"/>
      <c r="M1772" s="139" t="s">
        <v>31</v>
      </c>
      <c r="N1772" s="140" t="s">
        <v>49</v>
      </c>
      <c r="P1772" s="141">
        <f>O1772*H1772</f>
        <v>0</v>
      </c>
      <c r="Q1772" s="141">
        <v>3.5799999999999998E-3</v>
      </c>
      <c r="R1772" s="141">
        <f>Q1772*H1772</f>
        <v>0.36030193999999999</v>
      </c>
      <c r="S1772" s="141">
        <v>0</v>
      </c>
      <c r="T1772" s="142">
        <f>S1772*H1772</f>
        <v>0</v>
      </c>
      <c r="AR1772" s="143" t="s">
        <v>313</v>
      </c>
      <c r="AT1772" s="143" t="s">
        <v>168</v>
      </c>
      <c r="AU1772" s="143" t="s">
        <v>87</v>
      </c>
      <c r="AY1772" s="19" t="s">
        <v>165</v>
      </c>
      <c r="BE1772" s="144">
        <f>IF(N1772="základní",J1772,0)</f>
        <v>0</v>
      </c>
      <c r="BF1772" s="144">
        <f>IF(N1772="snížená",J1772,0)</f>
        <v>0</v>
      </c>
      <c r="BG1772" s="144">
        <f>IF(N1772="zákl. přenesená",J1772,0)</f>
        <v>0</v>
      </c>
      <c r="BH1772" s="144">
        <f>IF(N1772="sníž. přenesená",J1772,0)</f>
        <v>0</v>
      </c>
      <c r="BI1772" s="144">
        <f>IF(N1772="nulová",J1772,0)</f>
        <v>0</v>
      </c>
      <c r="BJ1772" s="19" t="s">
        <v>39</v>
      </c>
      <c r="BK1772" s="144">
        <f>ROUND(I1772*H1772,2)</f>
        <v>0</v>
      </c>
      <c r="BL1772" s="19" t="s">
        <v>313</v>
      </c>
      <c r="BM1772" s="143" t="s">
        <v>1772</v>
      </c>
    </row>
    <row r="1773" spans="2:65" s="1" customFormat="1" ht="10.199999999999999" hidden="1">
      <c r="B1773" s="35"/>
      <c r="D1773" s="145" t="s">
        <v>175</v>
      </c>
      <c r="F1773" s="146" t="s">
        <v>1773</v>
      </c>
      <c r="I1773" s="147"/>
      <c r="L1773" s="35"/>
      <c r="M1773" s="148"/>
      <c r="T1773" s="56"/>
      <c r="AT1773" s="19" t="s">
        <v>175</v>
      </c>
      <c r="AU1773" s="19" t="s">
        <v>87</v>
      </c>
    </row>
    <row r="1774" spans="2:65" s="12" customFormat="1" ht="10.199999999999999">
      <c r="B1774" s="149"/>
      <c r="D1774" s="150" t="s">
        <v>177</v>
      </c>
      <c r="E1774" s="151" t="s">
        <v>31</v>
      </c>
      <c r="F1774" s="152" t="s">
        <v>1774</v>
      </c>
      <c r="H1774" s="151" t="s">
        <v>31</v>
      </c>
      <c r="I1774" s="153"/>
      <c r="L1774" s="149"/>
      <c r="M1774" s="154"/>
      <c r="T1774" s="155"/>
      <c r="AT1774" s="151" t="s">
        <v>177</v>
      </c>
      <c r="AU1774" s="151" t="s">
        <v>87</v>
      </c>
      <c r="AV1774" s="12" t="s">
        <v>39</v>
      </c>
      <c r="AW1774" s="12" t="s">
        <v>38</v>
      </c>
      <c r="AX1774" s="12" t="s">
        <v>78</v>
      </c>
      <c r="AY1774" s="151" t="s">
        <v>165</v>
      </c>
    </row>
    <row r="1775" spans="2:65" s="13" customFormat="1" ht="10.199999999999999">
      <c r="B1775" s="156"/>
      <c r="D1775" s="150" t="s">
        <v>177</v>
      </c>
      <c r="E1775" s="157" t="s">
        <v>31</v>
      </c>
      <c r="F1775" s="158" t="s">
        <v>1775</v>
      </c>
      <c r="H1775" s="159">
        <v>77.7</v>
      </c>
      <c r="I1775" s="160"/>
      <c r="L1775" s="156"/>
      <c r="M1775" s="161"/>
      <c r="T1775" s="162"/>
      <c r="AT1775" s="157" t="s">
        <v>177</v>
      </c>
      <c r="AU1775" s="157" t="s">
        <v>87</v>
      </c>
      <c r="AV1775" s="13" t="s">
        <v>87</v>
      </c>
      <c r="AW1775" s="13" t="s">
        <v>38</v>
      </c>
      <c r="AX1775" s="13" t="s">
        <v>78</v>
      </c>
      <c r="AY1775" s="157" t="s">
        <v>165</v>
      </c>
    </row>
    <row r="1776" spans="2:65" s="12" customFormat="1" ht="10.199999999999999">
      <c r="B1776" s="149"/>
      <c r="D1776" s="150" t="s">
        <v>177</v>
      </c>
      <c r="E1776" s="151" t="s">
        <v>31</v>
      </c>
      <c r="F1776" s="152" t="s">
        <v>1776</v>
      </c>
      <c r="H1776" s="151" t="s">
        <v>31</v>
      </c>
      <c r="I1776" s="153"/>
      <c r="L1776" s="149"/>
      <c r="M1776" s="154"/>
      <c r="T1776" s="155"/>
      <c r="AT1776" s="151" t="s">
        <v>177</v>
      </c>
      <c r="AU1776" s="151" t="s">
        <v>87</v>
      </c>
      <c r="AV1776" s="12" t="s">
        <v>39</v>
      </c>
      <c r="AW1776" s="12" t="s">
        <v>38</v>
      </c>
      <c r="AX1776" s="12" t="s">
        <v>78</v>
      </c>
      <c r="AY1776" s="151" t="s">
        <v>165</v>
      </c>
    </row>
    <row r="1777" spans="2:65" s="13" customFormat="1" ht="10.199999999999999">
      <c r="B1777" s="156"/>
      <c r="D1777" s="150" t="s">
        <v>177</v>
      </c>
      <c r="E1777" s="157" t="s">
        <v>31</v>
      </c>
      <c r="F1777" s="158" t="s">
        <v>1777</v>
      </c>
      <c r="H1777" s="159">
        <v>19.373000000000001</v>
      </c>
      <c r="I1777" s="160"/>
      <c r="L1777" s="156"/>
      <c r="M1777" s="161"/>
      <c r="T1777" s="162"/>
      <c r="AT1777" s="157" t="s">
        <v>177</v>
      </c>
      <c r="AU1777" s="157" t="s">
        <v>87</v>
      </c>
      <c r="AV1777" s="13" t="s">
        <v>87</v>
      </c>
      <c r="AW1777" s="13" t="s">
        <v>38</v>
      </c>
      <c r="AX1777" s="13" t="s">
        <v>78</v>
      </c>
      <c r="AY1777" s="157" t="s">
        <v>165</v>
      </c>
    </row>
    <row r="1778" spans="2:65" s="12" customFormat="1" ht="10.199999999999999">
      <c r="B1778" s="149"/>
      <c r="D1778" s="150" t="s">
        <v>177</v>
      </c>
      <c r="E1778" s="151" t="s">
        <v>31</v>
      </c>
      <c r="F1778" s="152" t="s">
        <v>1778</v>
      </c>
      <c r="H1778" s="151" t="s">
        <v>31</v>
      </c>
      <c r="I1778" s="153"/>
      <c r="L1778" s="149"/>
      <c r="M1778" s="154"/>
      <c r="T1778" s="155"/>
      <c r="AT1778" s="151" t="s">
        <v>177</v>
      </c>
      <c r="AU1778" s="151" t="s">
        <v>87</v>
      </c>
      <c r="AV1778" s="12" t="s">
        <v>39</v>
      </c>
      <c r="AW1778" s="12" t="s">
        <v>38</v>
      </c>
      <c r="AX1778" s="12" t="s">
        <v>78</v>
      </c>
      <c r="AY1778" s="151" t="s">
        <v>165</v>
      </c>
    </row>
    <row r="1779" spans="2:65" s="13" customFormat="1" ht="10.199999999999999">
      <c r="B1779" s="156"/>
      <c r="D1779" s="150" t="s">
        <v>177</v>
      </c>
      <c r="E1779" s="157" t="s">
        <v>31</v>
      </c>
      <c r="F1779" s="158" t="s">
        <v>1779</v>
      </c>
      <c r="H1779" s="159">
        <v>3.57</v>
      </c>
      <c r="I1779" s="160"/>
      <c r="L1779" s="156"/>
      <c r="M1779" s="161"/>
      <c r="T1779" s="162"/>
      <c r="AT1779" s="157" t="s">
        <v>177</v>
      </c>
      <c r="AU1779" s="157" t="s">
        <v>87</v>
      </c>
      <c r="AV1779" s="13" t="s">
        <v>87</v>
      </c>
      <c r="AW1779" s="13" t="s">
        <v>38</v>
      </c>
      <c r="AX1779" s="13" t="s">
        <v>78</v>
      </c>
      <c r="AY1779" s="157" t="s">
        <v>165</v>
      </c>
    </row>
    <row r="1780" spans="2:65" s="14" customFormat="1" ht="10.199999999999999">
      <c r="B1780" s="163"/>
      <c r="D1780" s="150" t="s">
        <v>177</v>
      </c>
      <c r="E1780" s="164" t="s">
        <v>31</v>
      </c>
      <c r="F1780" s="165" t="s">
        <v>180</v>
      </c>
      <c r="H1780" s="166">
        <v>100.643</v>
      </c>
      <c r="I1780" s="167"/>
      <c r="L1780" s="163"/>
      <c r="M1780" s="168"/>
      <c r="T1780" s="169"/>
      <c r="AT1780" s="164" t="s">
        <v>177</v>
      </c>
      <c r="AU1780" s="164" t="s">
        <v>87</v>
      </c>
      <c r="AV1780" s="14" t="s">
        <v>173</v>
      </c>
      <c r="AW1780" s="14" t="s">
        <v>38</v>
      </c>
      <c r="AX1780" s="14" t="s">
        <v>39</v>
      </c>
      <c r="AY1780" s="164" t="s">
        <v>165</v>
      </c>
    </row>
    <row r="1781" spans="2:65" s="1" customFormat="1" ht="44.25" customHeight="1">
      <c r="B1781" s="35"/>
      <c r="C1781" s="132" t="s">
        <v>1780</v>
      </c>
      <c r="D1781" s="132" t="s">
        <v>168</v>
      </c>
      <c r="E1781" s="133" t="s">
        <v>1781</v>
      </c>
      <c r="F1781" s="134" t="s">
        <v>1782</v>
      </c>
      <c r="G1781" s="135" t="s">
        <v>103</v>
      </c>
      <c r="H1781" s="136">
        <v>2.8</v>
      </c>
      <c r="I1781" s="137"/>
      <c r="J1781" s="138">
        <f>ROUND(I1781*H1781,2)</f>
        <v>0</v>
      </c>
      <c r="K1781" s="134" t="s">
        <v>172</v>
      </c>
      <c r="L1781" s="35"/>
      <c r="M1781" s="139" t="s">
        <v>31</v>
      </c>
      <c r="N1781" s="140" t="s">
        <v>49</v>
      </c>
      <c r="P1781" s="141">
        <f>O1781*H1781</f>
        <v>0</v>
      </c>
      <c r="Q1781" s="141">
        <v>4.3200000000000001E-3</v>
      </c>
      <c r="R1781" s="141">
        <f>Q1781*H1781</f>
        <v>1.2095999999999999E-2</v>
      </c>
      <c r="S1781" s="141">
        <v>0</v>
      </c>
      <c r="T1781" s="142">
        <f>S1781*H1781</f>
        <v>0</v>
      </c>
      <c r="AR1781" s="143" t="s">
        <v>313</v>
      </c>
      <c r="AT1781" s="143" t="s">
        <v>168</v>
      </c>
      <c r="AU1781" s="143" t="s">
        <v>87</v>
      </c>
      <c r="AY1781" s="19" t="s">
        <v>165</v>
      </c>
      <c r="BE1781" s="144">
        <f>IF(N1781="základní",J1781,0)</f>
        <v>0</v>
      </c>
      <c r="BF1781" s="144">
        <f>IF(N1781="snížená",J1781,0)</f>
        <v>0</v>
      </c>
      <c r="BG1781" s="144">
        <f>IF(N1781="zákl. přenesená",J1781,0)</f>
        <v>0</v>
      </c>
      <c r="BH1781" s="144">
        <f>IF(N1781="sníž. přenesená",J1781,0)</f>
        <v>0</v>
      </c>
      <c r="BI1781" s="144">
        <f>IF(N1781="nulová",J1781,0)</f>
        <v>0</v>
      </c>
      <c r="BJ1781" s="19" t="s">
        <v>39</v>
      </c>
      <c r="BK1781" s="144">
        <f>ROUND(I1781*H1781,2)</f>
        <v>0</v>
      </c>
      <c r="BL1781" s="19" t="s">
        <v>313</v>
      </c>
      <c r="BM1781" s="143" t="s">
        <v>1783</v>
      </c>
    </row>
    <row r="1782" spans="2:65" s="1" customFormat="1" ht="10.199999999999999" hidden="1">
      <c r="B1782" s="35"/>
      <c r="D1782" s="145" t="s">
        <v>175</v>
      </c>
      <c r="F1782" s="146" t="s">
        <v>1784</v>
      </c>
      <c r="I1782" s="147"/>
      <c r="L1782" s="35"/>
      <c r="M1782" s="148"/>
      <c r="T1782" s="56"/>
      <c r="AT1782" s="19" t="s">
        <v>175</v>
      </c>
      <c r="AU1782" s="19" t="s">
        <v>87</v>
      </c>
    </row>
    <row r="1783" spans="2:65" s="12" customFormat="1" ht="10.199999999999999">
      <c r="B1783" s="149"/>
      <c r="D1783" s="150" t="s">
        <v>177</v>
      </c>
      <c r="E1783" s="151" t="s">
        <v>31</v>
      </c>
      <c r="F1783" s="152" t="s">
        <v>1785</v>
      </c>
      <c r="H1783" s="151" t="s">
        <v>31</v>
      </c>
      <c r="I1783" s="153"/>
      <c r="L1783" s="149"/>
      <c r="M1783" s="154"/>
      <c r="T1783" s="155"/>
      <c r="AT1783" s="151" t="s">
        <v>177</v>
      </c>
      <c r="AU1783" s="151" t="s">
        <v>87</v>
      </c>
      <c r="AV1783" s="12" t="s">
        <v>39</v>
      </c>
      <c r="AW1783" s="12" t="s">
        <v>38</v>
      </c>
      <c r="AX1783" s="12" t="s">
        <v>78</v>
      </c>
      <c r="AY1783" s="151" t="s">
        <v>165</v>
      </c>
    </row>
    <row r="1784" spans="2:65" s="13" customFormat="1" ht="10.199999999999999">
      <c r="B1784" s="156"/>
      <c r="D1784" s="150" t="s">
        <v>177</v>
      </c>
      <c r="E1784" s="157" t="s">
        <v>31</v>
      </c>
      <c r="F1784" s="158" t="s">
        <v>1786</v>
      </c>
      <c r="H1784" s="159">
        <v>2.8</v>
      </c>
      <c r="I1784" s="160"/>
      <c r="L1784" s="156"/>
      <c r="M1784" s="161"/>
      <c r="T1784" s="162"/>
      <c r="AT1784" s="157" t="s">
        <v>177</v>
      </c>
      <c r="AU1784" s="157" t="s">
        <v>87</v>
      </c>
      <c r="AV1784" s="13" t="s">
        <v>87</v>
      </c>
      <c r="AW1784" s="13" t="s">
        <v>38</v>
      </c>
      <c r="AX1784" s="13" t="s">
        <v>78</v>
      </c>
      <c r="AY1784" s="157" t="s">
        <v>165</v>
      </c>
    </row>
    <row r="1785" spans="2:65" s="14" customFormat="1" ht="10.199999999999999">
      <c r="B1785" s="163"/>
      <c r="D1785" s="150" t="s">
        <v>177</v>
      </c>
      <c r="E1785" s="164" t="s">
        <v>31</v>
      </c>
      <c r="F1785" s="165" t="s">
        <v>180</v>
      </c>
      <c r="H1785" s="166">
        <v>2.8</v>
      </c>
      <c r="I1785" s="167"/>
      <c r="L1785" s="163"/>
      <c r="M1785" s="168"/>
      <c r="T1785" s="169"/>
      <c r="AT1785" s="164" t="s">
        <v>177</v>
      </c>
      <c r="AU1785" s="164" t="s">
        <v>87</v>
      </c>
      <c r="AV1785" s="14" t="s">
        <v>173</v>
      </c>
      <c r="AW1785" s="14" t="s">
        <v>38</v>
      </c>
      <c r="AX1785" s="14" t="s">
        <v>39</v>
      </c>
      <c r="AY1785" s="164" t="s">
        <v>165</v>
      </c>
    </row>
    <row r="1786" spans="2:65" s="1" customFormat="1" ht="44.25" customHeight="1">
      <c r="B1786" s="35"/>
      <c r="C1786" s="132" t="s">
        <v>1787</v>
      </c>
      <c r="D1786" s="132" t="s">
        <v>168</v>
      </c>
      <c r="E1786" s="133" t="s">
        <v>1788</v>
      </c>
      <c r="F1786" s="134" t="s">
        <v>1789</v>
      </c>
      <c r="G1786" s="135" t="s">
        <v>103</v>
      </c>
      <c r="H1786" s="136">
        <v>47.7</v>
      </c>
      <c r="I1786" s="137"/>
      <c r="J1786" s="138">
        <f>ROUND(I1786*H1786,2)</f>
        <v>0</v>
      </c>
      <c r="K1786" s="134" t="s">
        <v>31</v>
      </c>
      <c r="L1786" s="35"/>
      <c r="M1786" s="139" t="s">
        <v>31</v>
      </c>
      <c r="N1786" s="140" t="s">
        <v>49</v>
      </c>
      <c r="P1786" s="141">
        <f>O1786*H1786</f>
        <v>0</v>
      </c>
      <c r="Q1786" s="141">
        <v>3.5100000000000001E-3</v>
      </c>
      <c r="R1786" s="141">
        <f>Q1786*H1786</f>
        <v>0.16742700000000002</v>
      </c>
      <c r="S1786" s="141">
        <v>0</v>
      </c>
      <c r="T1786" s="142">
        <f>S1786*H1786</f>
        <v>0</v>
      </c>
      <c r="AR1786" s="143" t="s">
        <v>313</v>
      </c>
      <c r="AT1786" s="143" t="s">
        <v>168</v>
      </c>
      <c r="AU1786" s="143" t="s">
        <v>87</v>
      </c>
      <c r="AY1786" s="19" t="s">
        <v>165</v>
      </c>
      <c r="BE1786" s="144">
        <f>IF(N1786="základní",J1786,0)</f>
        <v>0</v>
      </c>
      <c r="BF1786" s="144">
        <f>IF(N1786="snížená",J1786,0)</f>
        <v>0</v>
      </c>
      <c r="BG1786" s="144">
        <f>IF(N1786="zákl. přenesená",J1786,0)</f>
        <v>0</v>
      </c>
      <c r="BH1786" s="144">
        <f>IF(N1786="sníž. přenesená",J1786,0)</f>
        <v>0</v>
      </c>
      <c r="BI1786" s="144">
        <f>IF(N1786="nulová",J1786,0)</f>
        <v>0</v>
      </c>
      <c r="BJ1786" s="19" t="s">
        <v>39</v>
      </c>
      <c r="BK1786" s="144">
        <f>ROUND(I1786*H1786,2)</f>
        <v>0</v>
      </c>
      <c r="BL1786" s="19" t="s">
        <v>313</v>
      </c>
      <c r="BM1786" s="143" t="s">
        <v>1790</v>
      </c>
    </row>
    <row r="1787" spans="2:65" s="12" customFormat="1" ht="10.199999999999999">
      <c r="B1787" s="149"/>
      <c r="D1787" s="150" t="s">
        <v>177</v>
      </c>
      <c r="E1787" s="151" t="s">
        <v>31</v>
      </c>
      <c r="F1787" s="152" t="s">
        <v>1791</v>
      </c>
      <c r="H1787" s="151" t="s">
        <v>31</v>
      </c>
      <c r="I1787" s="153"/>
      <c r="L1787" s="149"/>
      <c r="M1787" s="154"/>
      <c r="T1787" s="155"/>
      <c r="AT1787" s="151" t="s">
        <v>177</v>
      </c>
      <c r="AU1787" s="151" t="s">
        <v>87</v>
      </c>
      <c r="AV1787" s="12" t="s">
        <v>39</v>
      </c>
      <c r="AW1787" s="12" t="s">
        <v>38</v>
      </c>
      <c r="AX1787" s="12" t="s">
        <v>78</v>
      </c>
      <c r="AY1787" s="151" t="s">
        <v>165</v>
      </c>
    </row>
    <row r="1788" spans="2:65" s="12" customFormat="1" ht="10.199999999999999">
      <c r="B1788" s="149"/>
      <c r="D1788" s="150" t="s">
        <v>177</v>
      </c>
      <c r="E1788" s="151" t="s">
        <v>31</v>
      </c>
      <c r="F1788" s="152" t="s">
        <v>389</v>
      </c>
      <c r="H1788" s="151" t="s">
        <v>31</v>
      </c>
      <c r="I1788" s="153"/>
      <c r="L1788" s="149"/>
      <c r="M1788" s="154"/>
      <c r="T1788" s="155"/>
      <c r="AT1788" s="151" t="s">
        <v>177</v>
      </c>
      <c r="AU1788" s="151" t="s">
        <v>87</v>
      </c>
      <c r="AV1788" s="12" t="s">
        <v>39</v>
      </c>
      <c r="AW1788" s="12" t="s">
        <v>38</v>
      </c>
      <c r="AX1788" s="12" t="s">
        <v>78</v>
      </c>
      <c r="AY1788" s="151" t="s">
        <v>165</v>
      </c>
    </row>
    <row r="1789" spans="2:65" s="13" customFormat="1" ht="10.199999999999999">
      <c r="B1789" s="156"/>
      <c r="D1789" s="150" t="s">
        <v>177</v>
      </c>
      <c r="E1789" s="157" t="s">
        <v>31</v>
      </c>
      <c r="F1789" s="158" t="s">
        <v>1792</v>
      </c>
      <c r="H1789" s="159">
        <v>17.3</v>
      </c>
      <c r="I1789" s="160"/>
      <c r="L1789" s="156"/>
      <c r="M1789" s="161"/>
      <c r="T1789" s="162"/>
      <c r="AT1789" s="157" t="s">
        <v>177</v>
      </c>
      <c r="AU1789" s="157" t="s">
        <v>87</v>
      </c>
      <c r="AV1789" s="13" t="s">
        <v>87</v>
      </c>
      <c r="AW1789" s="13" t="s">
        <v>38</v>
      </c>
      <c r="AX1789" s="13" t="s">
        <v>78</v>
      </c>
      <c r="AY1789" s="157" t="s">
        <v>165</v>
      </c>
    </row>
    <row r="1790" spans="2:65" s="12" customFormat="1" ht="10.199999999999999">
      <c r="B1790" s="149"/>
      <c r="D1790" s="150" t="s">
        <v>177</v>
      </c>
      <c r="E1790" s="151" t="s">
        <v>31</v>
      </c>
      <c r="F1790" s="152" t="s">
        <v>748</v>
      </c>
      <c r="H1790" s="151" t="s">
        <v>31</v>
      </c>
      <c r="I1790" s="153"/>
      <c r="L1790" s="149"/>
      <c r="M1790" s="154"/>
      <c r="T1790" s="155"/>
      <c r="AT1790" s="151" t="s">
        <v>177</v>
      </c>
      <c r="AU1790" s="151" t="s">
        <v>87</v>
      </c>
      <c r="AV1790" s="12" t="s">
        <v>39</v>
      </c>
      <c r="AW1790" s="12" t="s">
        <v>38</v>
      </c>
      <c r="AX1790" s="12" t="s">
        <v>78</v>
      </c>
      <c r="AY1790" s="151" t="s">
        <v>165</v>
      </c>
    </row>
    <row r="1791" spans="2:65" s="13" customFormat="1" ht="10.199999999999999">
      <c r="B1791" s="156"/>
      <c r="D1791" s="150" t="s">
        <v>177</v>
      </c>
      <c r="E1791" s="157" t="s">
        <v>31</v>
      </c>
      <c r="F1791" s="158" t="s">
        <v>1793</v>
      </c>
      <c r="H1791" s="159">
        <v>30.4</v>
      </c>
      <c r="I1791" s="160"/>
      <c r="L1791" s="156"/>
      <c r="M1791" s="161"/>
      <c r="T1791" s="162"/>
      <c r="AT1791" s="157" t="s">
        <v>177</v>
      </c>
      <c r="AU1791" s="157" t="s">
        <v>87</v>
      </c>
      <c r="AV1791" s="13" t="s">
        <v>87</v>
      </c>
      <c r="AW1791" s="13" t="s">
        <v>38</v>
      </c>
      <c r="AX1791" s="13" t="s">
        <v>78</v>
      </c>
      <c r="AY1791" s="157" t="s">
        <v>165</v>
      </c>
    </row>
    <row r="1792" spans="2:65" s="14" customFormat="1" ht="10.199999999999999">
      <c r="B1792" s="163"/>
      <c r="D1792" s="150" t="s">
        <v>177</v>
      </c>
      <c r="E1792" s="164" t="s">
        <v>31</v>
      </c>
      <c r="F1792" s="165" t="s">
        <v>180</v>
      </c>
      <c r="H1792" s="166">
        <v>47.7</v>
      </c>
      <c r="I1792" s="167"/>
      <c r="L1792" s="163"/>
      <c r="M1792" s="168"/>
      <c r="T1792" s="169"/>
      <c r="AT1792" s="164" t="s">
        <v>177</v>
      </c>
      <c r="AU1792" s="164" t="s">
        <v>87</v>
      </c>
      <c r="AV1792" s="14" t="s">
        <v>173</v>
      </c>
      <c r="AW1792" s="14" t="s">
        <v>38</v>
      </c>
      <c r="AX1792" s="14" t="s">
        <v>39</v>
      </c>
      <c r="AY1792" s="164" t="s">
        <v>165</v>
      </c>
    </row>
    <row r="1793" spans="2:65" s="1" customFormat="1" ht="44.25" customHeight="1">
      <c r="B1793" s="35"/>
      <c r="C1793" s="132" t="s">
        <v>1794</v>
      </c>
      <c r="D1793" s="132" t="s">
        <v>168</v>
      </c>
      <c r="E1793" s="133" t="s">
        <v>1795</v>
      </c>
      <c r="F1793" s="134" t="s">
        <v>1796</v>
      </c>
      <c r="G1793" s="135" t="s">
        <v>103</v>
      </c>
      <c r="H1793" s="136">
        <v>31.65</v>
      </c>
      <c r="I1793" s="137"/>
      <c r="J1793" s="138">
        <f>ROUND(I1793*H1793,2)</f>
        <v>0</v>
      </c>
      <c r="K1793" s="134" t="s">
        <v>172</v>
      </c>
      <c r="L1793" s="35"/>
      <c r="M1793" s="139" t="s">
        <v>31</v>
      </c>
      <c r="N1793" s="140" t="s">
        <v>49</v>
      </c>
      <c r="P1793" s="141">
        <f>O1793*H1793</f>
        <v>0</v>
      </c>
      <c r="Q1793" s="141">
        <v>2.8900000000000002E-3</v>
      </c>
      <c r="R1793" s="141">
        <f>Q1793*H1793</f>
        <v>9.1468500000000008E-2</v>
      </c>
      <c r="S1793" s="141">
        <v>0</v>
      </c>
      <c r="T1793" s="142">
        <f>S1793*H1793</f>
        <v>0</v>
      </c>
      <c r="AR1793" s="143" t="s">
        <v>313</v>
      </c>
      <c r="AT1793" s="143" t="s">
        <v>168</v>
      </c>
      <c r="AU1793" s="143" t="s">
        <v>87</v>
      </c>
      <c r="AY1793" s="19" t="s">
        <v>165</v>
      </c>
      <c r="BE1793" s="144">
        <f>IF(N1793="základní",J1793,0)</f>
        <v>0</v>
      </c>
      <c r="BF1793" s="144">
        <f>IF(N1793="snížená",J1793,0)</f>
        <v>0</v>
      </c>
      <c r="BG1793" s="144">
        <f>IF(N1793="zákl. přenesená",J1793,0)</f>
        <v>0</v>
      </c>
      <c r="BH1793" s="144">
        <f>IF(N1793="sníž. přenesená",J1793,0)</f>
        <v>0</v>
      </c>
      <c r="BI1793" s="144">
        <f>IF(N1793="nulová",J1793,0)</f>
        <v>0</v>
      </c>
      <c r="BJ1793" s="19" t="s">
        <v>39</v>
      </c>
      <c r="BK1793" s="144">
        <f>ROUND(I1793*H1793,2)</f>
        <v>0</v>
      </c>
      <c r="BL1793" s="19" t="s">
        <v>313</v>
      </c>
      <c r="BM1793" s="143" t="s">
        <v>1797</v>
      </c>
    </row>
    <row r="1794" spans="2:65" s="1" customFormat="1" ht="10.199999999999999" hidden="1">
      <c r="B1794" s="35"/>
      <c r="D1794" s="145" t="s">
        <v>175</v>
      </c>
      <c r="F1794" s="146" t="s">
        <v>1798</v>
      </c>
      <c r="I1794" s="147"/>
      <c r="L1794" s="35"/>
      <c r="M1794" s="148"/>
      <c r="T1794" s="56"/>
      <c r="AT1794" s="19" t="s">
        <v>175</v>
      </c>
      <c r="AU1794" s="19" t="s">
        <v>87</v>
      </c>
    </row>
    <row r="1795" spans="2:65" s="12" customFormat="1" ht="10.199999999999999">
      <c r="B1795" s="149"/>
      <c r="D1795" s="150" t="s">
        <v>177</v>
      </c>
      <c r="E1795" s="151" t="s">
        <v>31</v>
      </c>
      <c r="F1795" s="152" t="s">
        <v>1550</v>
      </c>
      <c r="H1795" s="151" t="s">
        <v>31</v>
      </c>
      <c r="I1795" s="153"/>
      <c r="L1795" s="149"/>
      <c r="M1795" s="154"/>
      <c r="T1795" s="155"/>
      <c r="AT1795" s="151" t="s">
        <v>177</v>
      </c>
      <c r="AU1795" s="151" t="s">
        <v>87</v>
      </c>
      <c r="AV1795" s="12" t="s">
        <v>39</v>
      </c>
      <c r="AW1795" s="12" t="s">
        <v>38</v>
      </c>
      <c r="AX1795" s="12" t="s">
        <v>78</v>
      </c>
      <c r="AY1795" s="151" t="s">
        <v>165</v>
      </c>
    </row>
    <row r="1796" spans="2:65" s="12" customFormat="1" ht="10.199999999999999">
      <c r="B1796" s="149"/>
      <c r="D1796" s="150" t="s">
        <v>177</v>
      </c>
      <c r="E1796" s="151" t="s">
        <v>31</v>
      </c>
      <c r="F1796" s="152" t="s">
        <v>692</v>
      </c>
      <c r="H1796" s="151" t="s">
        <v>31</v>
      </c>
      <c r="I1796" s="153"/>
      <c r="L1796" s="149"/>
      <c r="M1796" s="154"/>
      <c r="T1796" s="155"/>
      <c r="AT1796" s="151" t="s">
        <v>177</v>
      </c>
      <c r="AU1796" s="151" t="s">
        <v>87</v>
      </c>
      <c r="AV1796" s="12" t="s">
        <v>39</v>
      </c>
      <c r="AW1796" s="12" t="s">
        <v>38</v>
      </c>
      <c r="AX1796" s="12" t="s">
        <v>78</v>
      </c>
      <c r="AY1796" s="151" t="s">
        <v>165</v>
      </c>
    </row>
    <row r="1797" spans="2:65" s="13" customFormat="1" ht="10.199999999999999">
      <c r="B1797" s="156"/>
      <c r="D1797" s="150" t="s">
        <v>177</v>
      </c>
      <c r="E1797" s="157" t="s">
        <v>31</v>
      </c>
      <c r="F1797" s="158" t="s">
        <v>1799</v>
      </c>
      <c r="H1797" s="159">
        <v>7.2</v>
      </c>
      <c r="I1797" s="160"/>
      <c r="L1797" s="156"/>
      <c r="M1797" s="161"/>
      <c r="T1797" s="162"/>
      <c r="AT1797" s="157" t="s">
        <v>177</v>
      </c>
      <c r="AU1797" s="157" t="s">
        <v>87</v>
      </c>
      <c r="AV1797" s="13" t="s">
        <v>87</v>
      </c>
      <c r="AW1797" s="13" t="s">
        <v>38</v>
      </c>
      <c r="AX1797" s="13" t="s">
        <v>78</v>
      </c>
      <c r="AY1797" s="157" t="s">
        <v>165</v>
      </c>
    </row>
    <row r="1798" spans="2:65" s="12" customFormat="1" ht="10.199999999999999">
      <c r="B1798" s="149"/>
      <c r="D1798" s="150" t="s">
        <v>177</v>
      </c>
      <c r="E1798" s="151" t="s">
        <v>31</v>
      </c>
      <c r="F1798" s="152" t="s">
        <v>694</v>
      </c>
      <c r="H1798" s="151" t="s">
        <v>31</v>
      </c>
      <c r="I1798" s="153"/>
      <c r="L1798" s="149"/>
      <c r="M1798" s="154"/>
      <c r="T1798" s="155"/>
      <c r="AT1798" s="151" t="s">
        <v>177</v>
      </c>
      <c r="AU1798" s="151" t="s">
        <v>87</v>
      </c>
      <c r="AV1798" s="12" t="s">
        <v>39</v>
      </c>
      <c r="AW1798" s="12" t="s">
        <v>38</v>
      </c>
      <c r="AX1798" s="12" t="s">
        <v>78</v>
      </c>
      <c r="AY1798" s="151" t="s">
        <v>165</v>
      </c>
    </row>
    <row r="1799" spans="2:65" s="13" customFormat="1" ht="10.199999999999999">
      <c r="B1799" s="156"/>
      <c r="D1799" s="150" t="s">
        <v>177</v>
      </c>
      <c r="E1799" s="157" t="s">
        <v>31</v>
      </c>
      <c r="F1799" s="158" t="s">
        <v>1800</v>
      </c>
      <c r="H1799" s="159">
        <v>7.9</v>
      </c>
      <c r="I1799" s="160"/>
      <c r="L1799" s="156"/>
      <c r="M1799" s="161"/>
      <c r="T1799" s="162"/>
      <c r="AT1799" s="157" t="s">
        <v>177</v>
      </c>
      <c r="AU1799" s="157" t="s">
        <v>87</v>
      </c>
      <c r="AV1799" s="13" t="s">
        <v>87</v>
      </c>
      <c r="AW1799" s="13" t="s">
        <v>38</v>
      </c>
      <c r="AX1799" s="13" t="s">
        <v>78</v>
      </c>
      <c r="AY1799" s="157" t="s">
        <v>165</v>
      </c>
    </row>
    <row r="1800" spans="2:65" s="12" customFormat="1" ht="10.199999999999999">
      <c r="B1800" s="149"/>
      <c r="D1800" s="150" t="s">
        <v>177</v>
      </c>
      <c r="E1800" s="151" t="s">
        <v>31</v>
      </c>
      <c r="F1800" s="152" t="s">
        <v>1673</v>
      </c>
      <c r="H1800" s="151" t="s">
        <v>31</v>
      </c>
      <c r="I1800" s="153"/>
      <c r="L1800" s="149"/>
      <c r="M1800" s="154"/>
      <c r="T1800" s="155"/>
      <c r="AT1800" s="151" t="s">
        <v>177</v>
      </c>
      <c r="AU1800" s="151" t="s">
        <v>87</v>
      </c>
      <c r="AV1800" s="12" t="s">
        <v>39</v>
      </c>
      <c r="AW1800" s="12" t="s">
        <v>38</v>
      </c>
      <c r="AX1800" s="12" t="s">
        <v>78</v>
      </c>
      <c r="AY1800" s="151" t="s">
        <v>165</v>
      </c>
    </row>
    <row r="1801" spans="2:65" s="13" customFormat="1" ht="10.199999999999999">
      <c r="B1801" s="156"/>
      <c r="D1801" s="150" t="s">
        <v>177</v>
      </c>
      <c r="E1801" s="157" t="s">
        <v>31</v>
      </c>
      <c r="F1801" s="158" t="s">
        <v>1674</v>
      </c>
      <c r="H1801" s="159">
        <v>13.45</v>
      </c>
      <c r="I1801" s="160"/>
      <c r="L1801" s="156"/>
      <c r="M1801" s="161"/>
      <c r="T1801" s="162"/>
      <c r="AT1801" s="157" t="s">
        <v>177</v>
      </c>
      <c r="AU1801" s="157" t="s">
        <v>87</v>
      </c>
      <c r="AV1801" s="13" t="s">
        <v>87</v>
      </c>
      <c r="AW1801" s="13" t="s">
        <v>38</v>
      </c>
      <c r="AX1801" s="13" t="s">
        <v>78</v>
      </c>
      <c r="AY1801" s="157" t="s">
        <v>165</v>
      </c>
    </row>
    <row r="1802" spans="2:65" s="12" customFormat="1" ht="10.199999999999999">
      <c r="B1802" s="149"/>
      <c r="D1802" s="150" t="s">
        <v>177</v>
      </c>
      <c r="E1802" s="151" t="s">
        <v>31</v>
      </c>
      <c r="F1802" s="152" t="s">
        <v>1714</v>
      </c>
      <c r="H1802" s="151" t="s">
        <v>31</v>
      </c>
      <c r="I1802" s="153"/>
      <c r="L1802" s="149"/>
      <c r="M1802" s="154"/>
      <c r="T1802" s="155"/>
      <c r="AT1802" s="151" t="s">
        <v>177</v>
      </c>
      <c r="AU1802" s="151" t="s">
        <v>87</v>
      </c>
      <c r="AV1802" s="12" t="s">
        <v>39</v>
      </c>
      <c r="AW1802" s="12" t="s">
        <v>38</v>
      </c>
      <c r="AX1802" s="12" t="s">
        <v>78</v>
      </c>
      <c r="AY1802" s="151" t="s">
        <v>165</v>
      </c>
    </row>
    <row r="1803" spans="2:65" s="13" customFormat="1" ht="10.199999999999999">
      <c r="B1803" s="156"/>
      <c r="D1803" s="150" t="s">
        <v>177</v>
      </c>
      <c r="E1803" s="157" t="s">
        <v>31</v>
      </c>
      <c r="F1803" s="158" t="s">
        <v>1715</v>
      </c>
      <c r="H1803" s="159">
        <v>3.1</v>
      </c>
      <c r="I1803" s="160"/>
      <c r="L1803" s="156"/>
      <c r="M1803" s="161"/>
      <c r="T1803" s="162"/>
      <c r="AT1803" s="157" t="s">
        <v>177</v>
      </c>
      <c r="AU1803" s="157" t="s">
        <v>87</v>
      </c>
      <c r="AV1803" s="13" t="s">
        <v>87</v>
      </c>
      <c r="AW1803" s="13" t="s">
        <v>38</v>
      </c>
      <c r="AX1803" s="13" t="s">
        <v>78</v>
      </c>
      <c r="AY1803" s="157" t="s">
        <v>165</v>
      </c>
    </row>
    <row r="1804" spans="2:65" s="14" customFormat="1" ht="10.199999999999999">
      <c r="B1804" s="163"/>
      <c r="D1804" s="150" t="s">
        <v>177</v>
      </c>
      <c r="E1804" s="164" t="s">
        <v>31</v>
      </c>
      <c r="F1804" s="165" t="s">
        <v>180</v>
      </c>
      <c r="H1804" s="166">
        <v>31.65</v>
      </c>
      <c r="I1804" s="167"/>
      <c r="L1804" s="163"/>
      <c r="M1804" s="168"/>
      <c r="T1804" s="169"/>
      <c r="AT1804" s="164" t="s">
        <v>177</v>
      </c>
      <c r="AU1804" s="164" t="s">
        <v>87</v>
      </c>
      <c r="AV1804" s="14" t="s">
        <v>173</v>
      </c>
      <c r="AW1804" s="14" t="s">
        <v>38</v>
      </c>
      <c r="AX1804" s="14" t="s">
        <v>39</v>
      </c>
      <c r="AY1804" s="164" t="s">
        <v>165</v>
      </c>
    </row>
    <row r="1805" spans="2:65" s="1" customFormat="1" ht="16.5" customHeight="1">
      <c r="B1805" s="35"/>
      <c r="C1805" s="132" t="s">
        <v>1801</v>
      </c>
      <c r="D1805" s="132" t="s">
        <v>168</v>
      </c>
      <c r="E1805" s="133" t="s">
        <v>1802</v>
      </c>
      <c r="F1805" s="134" t="s">
        <v>1803</v>
      </c>
      <c r="G1805" s="135" t="s">
        <v>103</v>
      </c>
      <c r="H1805" s="136">
        <v>3.8</v>
      </c>
      <c r="I1805" s="137"/>
      <c r="J1805" s="138">
        <f>ROUND(I1805*H1805,2)</f>
        <v>0</v>
      </c>
      <c r="K1805" s="134" t="s">
        <v>172</v>
      </c>
      <c r="L1805" s="35"/>
      <c r="M1805" s="139" t="s">
        <v>31</v>
      </c>
      <c r="N1805" s="140" t="s">
        <v>49</v>
      </c>
      <c r="P1805" s="141">
        <f>O1805*H1805</f>
        <v>0</v>
      </c>
      <c r="Q1805" s="141">
        <v>0</v>
      </c>
      <c r="R1805" s="141">
        <f>Q1805*H1805</f>
        <v>0</v>
      </c>
      <c r="S1805" s="141">
        <v>0</v>
      </c>
      <c r="T1805" s="142">
        <f>S1805*H1805</f>
        <v>0</v>
      </c>
      <c r="AR1805" s="143" t="s">
        <v>313</v>
      </c>
      <c r="AT1805" s="143" t="s">
        <v>168</v>
      </c>
      <c r="AU1805" s="143" t="s">
        <v>87</v>
      </c>
      <c r="AY1805" s="19" t="s">
        <v>165</v>
      </c>
      <c r="BE1805" s="144">
        <f>IF(N1805="základní",J1805,0)</f>
        <v>0</v>
      </c>
      <c r="BF1805" s="144">
        <f>IF(N1805="snížená",J1805,0)</f>
        <v>0</v>
      </c>
      <c r="BG1805" s="144">
        <f>IF(N1805="zákl. přenesená",J1805,0)</f>
        <v>0</v>
      </c>
      <c r="BH1805" s="144">
        <f>IF(N1805="sníž. přenesená",J1805,0)</f>
        <v>0</v>
      </c>
      <c r="BI1805" s="144">
        <f>IF(N1805="nulová",J1805,0)</f>
        <v>0</v>
      </c>
      <c r="BJ1805" s="19" t="s">
        <v>39</v>
      </c>
      <c r="BK1805" s="144">
        <f>ROUND(I1805*H1805,2)</f>
        <v>0</v>
      </c>
      <c r="BL1805" s="19" t="s">
        <v>313</v>
      </c>
      <c r="BM1805" s="143" t="s">
        <v>1804</v>
      </c>
    </row>
    <row r="1806" spans="2:65" s="1" customFormat="1" ht="10.199999999999999" hidden="1">
      <c r="B1806" s="35"/>
      <c r="D1806" s="145" t="s">
        <v>175</v>
      </c>
      <c r="F1806" s="146" t="s">
        <v>1805</v>
      </c>
      <c r="I1806" s="147"/>
      <c r="L1806" s="35"/>
      <c r="M1806" s="148"/>
      <c r="T1806" s="56"/>
      <c r="AT1806" s="19" t="s">
        <v>175</v>
      </c>
      <c r="AU1806" s="19" t="s">
        <v>87</v>
      </c>
    </row>
    <row r="1807" spans="2:65" s="1" customFormat="1" ht="28.8">
      <c r="B1807" s="35"/>
      <c r="D1807" s="150" t="s">
        <v>443</v>
      </c>
      <c r="F1807" s="187" t="s">
        <v>1806</v>
      </c>
      <c r="I1807" s="147"/>
      <c r="L1807" s="35"/>
      <c r="M1807" s="148"/>
      <c r="T1807" s="56"/>
      <c r="AT1807" s="19" t="s">
        <v>443</v>
      </c>
      <c r="AU1807" s="19" t="s">
        <v>87</v>
      </c>
    </row>
    <row r="1808" spans="2:65" s="12" customFormat="1" ht="20.399999999999999">
      <c r="B1808" s="149"/>
      <c r="D1808" s="150" t="s">
        <v>177</v>
      </c>
      <c r="E1808" s="151" t="s">
        <v>31</v>
      </c>
      <c r="F1808" s="152" t="s">
        <v>1807</v>
      </c>
      <c r="H1808" s="151" t="s">
        <v>31</v>
      </c>
      <c r="I1808" s="153"/>
      <c r="L1808" s="149"/>
      <c r="M1808" s="154"/>
      <c r="T1808" s="155"/>
      <c r="AT1808" s="151" t="s">
        <v>177</v>
      </c>
      <c r="AU1808" s="151" t="s">
        <v>87</v>
      </c>
      <c r="AV1808" s="12" t="s">
        <v>39</v>
      </c>
      <c r="AW1808" s="12" t="s">
        <v>38</v>
      </c>
      <c r="AX1808" s="12" t="s">
        <v>78</v>
      </c>
      <c r="AY1808" s="151" t="s">
        <v>165</v>
      </c>
    </row>
    <row r="1809" spans="2:65" s="13" customFormat="1" ht="10.199999999999999">
      <c r="B1809" s="156"/>
      <c r="D1809" s="150" t="s">
        <v>177</v>
      </c>
      <c r="E1809" s="157" t="s">
        <v>31</v>
      </c>
      <c r="F1809" s="158" t="s">
        <v>1689</v>
      </c>
      <c r="H1809" s="159">
        <v>3.8</v>
      </c>
      <c r="I1809" s="160"/>
      <c r="L1809" s="156"/>
      <c r="M1809" s="161"/>
      <c r="T1809" s="162"/>
      <c r="AT1809" s="157" t="s">
        <v>177</v>
      </c>
      <c r="AU1809" s="157" t="s">
        <v>87</v>
      </c>
      <c r="AV1809" s="13" t="s">
        <v>87</v>
      </c>
      <c r="AW1809" s="13" t="s">
        <v>38</v>
      </c>
      <c r="AX1809" s="13" t="s">
        <v>78</v>
      </c>
      <c r="AY1809" s="157" t="s">
        <v>165</v>
      </c>
    </row>
    <row r="1810" spans="2:65" s="14" customFormat="1" ht="10.199999999999999">
      <c r="B1810" s="163"/>
      <c r="D1810" s="150" t="s">
        <v>177</v>
      </c>
      <c r="E1810" s="164" t="s">
        <v>31</v>
      </c>
      <c r="F1810" s="165" t="s">
        <v>180</v>
      </c>
      <c r="H1810" s="166">
        <v>3.8</v>
      </c>
      <c r="I1810" s="167"/>
      <c r="L1810" s="163"/>
      <c r="M1810" s="168"/>
      <c r="T1810" s="169"/>
      <c r="AT1810" s="164" t="s">
        <v>177</v>
      </c>
      <c r="AU1810" s="164" t="s">
        <v>87</v>
      </c>
      <c r="AV1810" s="14" t="s">
        <v>173</v>
      </c>
      <c r="AW1810" s="14" t="s">
        <v>38</v>
      </c>
      <c r="AX1810" s="14" t="s">
        <v>39</v>
      </c>
      <c r="AY1810" s="164" t="s">
        <v>165</v>
      </c>
    </row>
    <row r="1811" spans="2:65" s="1" customFormat="1" ht="16.5" customHeight="1">
      <c r="B1811" s="35"/>
      <c r="C1811" s="132" t="s">
        <v>1808</v>
      </c>
      <c r="D1811" s="132" t="s">
        <v>168</v>
      </c>
      <c r="E1811" s="133" t="s">
        <v>1809</v>
      </c>
      <c r="F1811" s="134" t="s">
        <v>1810</v>
      </c>
      <c r="G1811" s="135" t="s">
        <v>103</v>
      </c>
      <c r="H1811" s="136">
        <v>25</v>
      </c>
      <c r="I1811" s="137"/>
      <c r="J1811" s="138">
        <f>ROUND(I1811*H1811,2)</f>
        <v>0</v>
      </c>
      <c r="K1811" s="134" t="s">
        <v>172</v>
      </c>
      <c r="L1811" s="35"/>
      <c r="M1811" s="139" t="s">
        <v>31</v>
      </c>
      <c r="N1811" s="140" t="s">
        <v>49</v>
      </c>
      <c r="P1811" s="141">
        <f>O1811*H1811</f>
        <v>0</v>
      </c>
      <c r="Q1811" s="141">
        <v>0</v>
      </c>
      <c r="R1811" s="141">
        <f>Q1811*H1811</f>
        <v>0</v>
      </c>
      <c r="S1811" s="141">
        <v>0</v>
      </c>
      <c r="T1811" s="142">
        <f>S1811*H1811</f>
        <v>0</v>
      </c>
      <c r="AR1811" s="143" t="s">
        <v>313</v>
      </c>
      <c r="AT1811" s="143" t="s">
        <v>168</v>
      </c>
      <c r="AU1811" s="143" t="s">
        <v>87</v>
      </c>
      <c r="AY1811" s="19" t="s">
        <v>165</v>
      </c>
      <c r="BE1811" s="144">
        <f>IF(N1811="základní",J1811,0)</f>
        <v>0</v>
      </c>
      <c r="BF1811" s="144">
        <f>IF(N1811="snížená",J1811,0)</f>
        <v>0</v>
      </c>
      <c r="BG1811" s="144">
        <f>IF(N1811="zákl. přenesená",J1811,0)</f>
        <v>0</v>
      </c>
      <c r="BH1811" s="144">
        <f>IF(N1811="sníž. přenesená",J1811,0)</f>
        <v>0</v>
      </c>
      <c r="BI1811" s="144">
        <f>IF(N1811="nulová",J1811,0)</f>
        <v>0</v>
      </c>
      <c r="BJ1811" s="19" t="s">
        <v>39</v>
      </c>
      <c r="BK1811" s="144">
        <f>ROUND(I1811*H1811,2)</f>
        <v>0</v>
      </c>
      <c r="BL1811" s="19" t="s">
        <v>313</v>
      </c>
      <c r="BM1811" s="143" t="s">
        <v>1811</v>
      </c>
    </row>
    <row r="1812" spans="2:65" s="1" customFormat="1" ht="10.199999999999999" hidden="1">
      <c r="B1812" s="35"/>
      <c r="D1812" s="145" t="s">
        <v>175</v>
      </c>
      <c r="F1812" s="146" t="s">
        <v>1812</v>
      </c>
      <c r="I1812" s="147"/>
      <c r="L1812" s="35"/>
      <c r="M1812" s="148"/>
      <c r="T1812" s="56"/>
      <c r="AT1812" s="19" t="s">
        <v>175</v>
      </c>
      <c r="AU1812" s="19" t="s">
        <v>87</v>
      </c>
    </row>
    <row r="1813" spans="2:65" s="1" customFormat="1" ht="19.2">
      <c r="B1813" s="35"/>
      <c r="D1813" s="150" t="s">
        <v>443</v>
      </c>
      <c r="F1813" s="187" t="s">
        <v>1813</v>
      </c>
      <c r="I1813" s="147"/>
      <c r="L1813" s="35"/>
      <c r="M1813" s="148"/>
      <c r="T1813" s="56"/>
      <c r="AT1813" s="19" t="s">
        <v>443</v>
      </c>
      <c r="AU1813" s="19" t="s">
        <v>87</v>
      </c>
    </row>
    <row r="1814" spans="2:65" s="12" customFormat="1" ht="10.199999999999999">
      <c r="B1814" s="149"/>
      <c r="D1814" s="150" t="s">
        <v>177</v>
      </c>
      <c r="E1814" s="151" t="s">
        <v>31</v>
      </c>
      <c r="F1814" s="152" t="s">
        <v>1814</v>
      </c>
      <c r="H1814" s="151" t="s">
        <v>31</v>
      </c>
      <c r="I1814" s="153"/>
      <c r="L1814" s="149"/>
      <c r="M1814" s="154"/>
      <c r="T1814" s="155"/>
      <c r="AT1814" s="151" t="s">
        <v>177</v>
      </c>
      <c r="AU1814" s="151" t="s">
        <v>87</v>
      </c>
      <c r="AV1814" s="12" t="s">
        <v>39</v>
      </c>
      <c r="AW1814" s="12" t="s">
        <v>38</v>
      </c>
      <c r="AX1814" s="12" t="s">
        <v>78</v>
      </c>
      <c r="AY1814" s="151" t="s">
        <v>165</v>
      </c>
    </row>
    <row r="1815" spans="2:65" s="12" customFormat="1" ht="10.199999999999999">
      <c r="B1815" s="149"/>
      <c r="D1815" s="150" t="s">
        <v>177</v>
      </c>
      <c r="E1815" s="151" t="s">
        <v>31</v>
      </c>
      <c r="F1815" s="152" t="s">
        <v>1703</v>
      </c>
      <c r="H1815" s="151" t="s">
        <v>31</v>
      </c>
      <c r="I1815" s="153"/>
      <c r="L1815" s="149"/>
      <c r="M1815" s="154"/>
      <c r="T1815" s="155"/>
      <c r="AT1815" s="151" t="s">
        <v>177</v>
      </c>
      <c r="AU1815" s="151" t="s">
        <v>87</v>
      </c>
      <c r="AV1815" s="12" t="s">
        <v>39</v>
      </c>
      <c r="AW1815" s="12" t="s">
        <v>38</v>
      </c>
      <c r="AX1815" s="12" t="s">
        <v>78</v>
      </c>
      <c r="AY1815" s="151" t="s">
        <v>165</v>
      </c>
    </row>
    <row r="1816" spans="2:65" s="13" customFormat="1" ht="10.199999999999999">
      <c r="B1816" s="156"/>
      <c r="D1816" s="150" t="s">
        <v>177</v>
      </c>
      <c r="E1816" s="157" t="s">
        <v>31</v>
      </c>
      <c r="F1816" s="158" t="s">
        <v>1704</v>
      </c>
      <c r="H1816" s="159">
        <v>10</v>
      </c>
      <c r="I1816" s="160"/>
      <c r="L1816" s="156"/>
      <c r="M1816" s="161"/>
      <c r="T1816" s="162"/>
      <c r="AT1816" s="157" t="s">
        <v>177</v>
      </c>
      <c r="AU1816" s="157" t="s">
        <v>87</v>
      </c>
      <c r="AV1816" s="13" t="s">
        <v>87</v>
      </c>
      <c r="AW1816" s="13" t="s">
        <v>38</v>
      </c>
      <c r="AX1816" s="13" t="s">
        <v>78</v>
      </c>
      <c r="AY1816" s="157" t="s">
        <v>165</v>
      </c>
    </row>
    <row r="1817" spans="2:65" s="12" customFormat="1" ht="10.199999999999999">
      <c r="B1817" s="149"/>
      <c r="D1817" s="150" t="s">
        <v>177</v>
      </c>
      <c r="E1817" s="151" t="s">
        <v>31</v>
      </c>
      <c r="F1817" s="152" t="s">
        <v>1705</v>
      </c>
      <c r="H1817" s="151" t="s">
        <v>31</v>
      </c>
      <c r="I1817" s="153"/>
      <c r="L1817" s="149"/>
      <c r="M1817" s="154"/>
      <c r="T1817" s="155"/>
      <c r="AT1817" s="151" t="s">
        <v>177</v>
      </c>
      <c r="AU1817" s="151" t="s">
        <v>87</v>
      </c>
      <c r="AV1817" s="12" t="s">
        <v>39</v>
      </c>
      <c r="AW1817" s="12" t="s">
        <v>38</v>
      </c>
      <c r="AX1817" s="12" t="s">
        <v>78</v>
      </c>
      <c r="AY1817" s="151" t="s">
        <v>165</v>
      </c>
    </row>
    <row r="1818" spans="2:65" s="13" customFormat="1" ht="10.199999999999999">
      <c r="B1818" s="156"/>
      <c r="D1818" s="150" t="s">
        <v>177</v>
      </c>
      <c r="E1818" s="157" t="s">
        <v>31</v>
      </c>
      <c r="F1818" s="158" t="s">
        <v>1706</v>
      </c>
      <c r="H1818" s="159">
        <v>15</v>
      </c>
      <c r="I1818" s="160"/>
      <c r="L1818" s="156"/>
      <c r="M1818" s="161"/>
      <c r="T1818" s="162"/>
      <c r="AT1818" s="157" t="s">
        <v>177</v>
      </c>
      <c r="AU1818" s="157" t="s">
        <v>87</v>
      </c>
      <c r="AV1818" s="13" t="s">
        <v>87</v>
      </c>
      <c r="AW1818" s="13" t="s">
        <v>38</v>
      </c>
      <c r="AX1818" s="13" t="s">
        <v>78</v>
      </c>
      <c r="AY1818" s="157" t="s">
        <v>165</v>
      </c>
    </row>
    <row r="1819" spans="2:65" s="14" customFormat="1" ht="10.199999999999999">
      <c r="B1819" s="163"/>
      <c r="D1819" s="150" t="s">
        <v>177</v>
      </c>
      <c r="E1819" s="164" t="s">
        <v>31</v>
      </c>
      <c r="F1819" s="165" t="s">
        <v>180</v>
      </c>
      <c r="H1819" s="166">
        <v>25</v>
      </c>
      <c r="I1819" s="167"/>
      <c r="L1819" s="163"/>
      <c r="M1819" s="168"/>
      <c r="T1819" s="169"/>
      <c r="AT1819" s="164" t="s">
        <v>177</v>
      </c>
      <c r="AU1819" s="164" t="s">
        <v>87</v>
      </c>
      <c r="AV1819" s="14" t="s">
        <v>173</v>
      </c>
      <c r="AW1819" s="14" t="s">
        <v>38</v>
      </c>
      <c r="AX1819" s="14" t="s">
        <v>39</v>
      </c>
      <c r="AY1819" s="164" t="s">
        <v>165</v>
      </c>
    </row>
    <row r="1820" spans="2:65" s="1" customFormat="1" ht="16.5" customHeight="1">
      <c r="B1820" s="35"/>
      <c r="C1820" s="132" t="s">
        <v>1815</v>
      </c>
      <c r="D1820" s="132" t="s">
        <v>168</v>
      </c>
      <c r="E1820" s="133" t="s">
        <v>1816</v>
      </c>
      <c r="F1820" s="134" t="s">
        <v>1817</v>
      </c>
      <c r="G1820" s="135" t="s">
        <v>171</v>
      </c>
      <c r="H1820" s="136">
        <v>25</v>
      </c>
      <c r="I1820" s="137"/>
      <c r="J1820" s="138">
        <f>ROUND(I1820*H1820,2)</f>
        <v>0</v>
      </c>
      <c r="K1820" s="134" t="s">
        <v>172</v>
      </c>
      <c r="L1820" s="35"/>
      <c r="M1820" s="139" t="s">
        <v>31</v>
      </c>
      <c r="N1820" s="140" t="s">
        <v>49</v>
      </c>
      <c r="P1820" s="141">
        <f>O1820*H1820</f>
        <v>0</v>
      </c>
      <c r="Q1820" s="141">
        <v>3.8000000000000002E-4</v>
      </c>
      <c r="R1820" s="141">
        <f>Q1820*H1820</f>
        <v>9.4999999999999998E-3</v>
      </c>
      <c r="S1820" s="141">
        <v>0</v>
      </c>
      <c r="T1820" s="142">
        <f>S1820*H1820</f>
        <v>0</v>
      </c>
      <c r="AR1820" s="143" t="s">
        <v>313</v>
      </c>
      <c r="AT1820" s="143" t="s">
        <v>168</v>
      </c>
      <c r="AU1820" s="143" t="s">
        <v>87</v>
      </c>
      <c r="AY1820" s="19" t="s">
        <v>165</v>
      </c>
      <c r="BE1820" s="144">
        <f>IF(N1820="základní",J1820,0)</f>
        <v>0</v>
      </c>
      <c r="BF1820" s="144">
        <f>IF(N1820="snížená",J1820,0)</f>
        <v>0</v>
      </c>
      <c r="BG1820" s="144">
        <f>IF(N1820="zákl. přenesená",J1820,0)</f>
        <v>0</v>
      </c>
      <c r="BH1820" s="144">
        <f>IF(N1820="sníž. přenesená",J1820,0)</f>
        <v>0</v>
      </c>
      <c r="BI1820" s="144">
        <f>IF(N1820="nulová",J1820,0)</f>
        <v>0</v>
      </c>
      <c r="BJ1820" s="19" t="s">
        <v>39</v>
      </c>
      <c r="BK1820" s="144">
        <f>ROUND(I1820*H1820,2)</f>
        <v>0</v>
      </c>
      <c r="BL1820" s="19" t="s">
        <v>313</v>
      </c>
      <c r="BM1820" s="143" t="s">
        <v>1818</v>
      </c>
    </row>
    <row r="1821" spans="2:65" s="1" customFormat="1" ht="10.199999999999999" hidden="1">
      <c r="B1821" s="35"/>
      <c r="D1821" s="145" t="s">
        <v>175</v>
      </c>
      <c r="F1821" s="146" t="s">
        <v>1819</v>
      </c>
      <c r="I1821" s="147"/>
      <c r="L1821" s="35"/>
      <c r="M1821" s="148"/>
      <c r="T1821" s="56"/>
      <c r="AT1821" s="19" t="s">
        <v>175</v>
      </c>
      <c r="AU1821" s="19" t="s">
        <v>87</v>
      </c>
    </row>
    <row r="1822" spans="2:65" s="1" customFormat="1" ht="19.2">
      <c r="B1822" s="35"/>
      <c r="D1822" s="150" t="s">
        <v>443</v>
      </c>
      <c r="F1822" s="187" t="s">
        <v>1820</v>
      </c>
      <c r="I1822" s="147"/>
      <c r="L1822" s="35"/>
      <c r="M1822" s="148"/>
      <c r="T1822" s="56"/>
      <c r="AT1822" s="19" t="s">
        <v>443</v>
      </c>
      <c r="AU1822" s="19" t="s">
        <v>87</v>
      </c>
    </row>
    <row r="1823" spans="2:65" s="1" customFormat="1" ht="33" customHeight="1">
      <c r="B1823" s="35"/>
      <c r="C1823" s="132" t="s">
        <v>1821</v>
      </c>
      <c r="D1823" s="132" t="s">
        <v>168</v>
      </c>
      <c r="E1823" s="133" t="s">
        <v>1822</v>
      </c>
      <c r="F1823" s="134" t="s">
        <v>1823</v>
      </c>
      <c r="G1823" s="135" t="s">
        <v>103</v>
      </c>
      <c r="H1823" s="136">
        <v>30.7</v>
      </c>
      <c r="I1823" s="137"/>
      <c r="J1823" s="138">
        <f>ROUND(I1823*H1823,2)</f>
        <v>0</v>
      </c>
      <c r="K1823" s="134" t="s">
        <v>172</v>
      </c>
      <c r="L1823" s="35"/>
      <c r="M1823" s="139" t="s">
        <v>31</v>
      </c>
      <c r="N1823" s="140" t="s">
        <v>49</v>
      </c>
      <c r="P1823" s="141">
        <f>O1823*H1823</f>
        <v>0</v>
      </c>
      <c r="Q1823" s="141">
        <v>2.2799999999999999E-3</v>
      </c>
      <c r="R1823" s="141">
        <f>Q1823*H1823</f>
        <v>6.9995999999999989E-2</v>
      </c>
      <c r="S1823" s="141">
        <v>0</v>
      </c>
      <c r="T1823" s="142">
        <f>S1823*H1823</f>
        <v>0</v>
      </c>
      <c r="AR1823" s="143" t="s">
        <v>313</v>
      </c>
      <c r="AT1823" s="143" t="s">
        <v>168</v>
      </c>
      <c r="AU1823" s="143" t="s">
        <v>87</v>
      </c>
      <c r="AY1823" s="19" t="s">
        <v>165</v>
      </c>
      <c r="BE1823" s="144">
        <f>IF(N1823="základní",J1823,0)</f>
        <v>0</v>
      </c>
      <c r="BF1823" s="144">
        <f>IF(N1823="snížená",J1823,0)</f>
        <v>0</v>
      </c>
      <c r="BG1823" s="144">
        <f>IF(N1823="zákl. přenesená",J1823,0)</f>
        <v>0</v>
      </c>
      <c r="BH1823" s="144">
        <f>IF(N1823="sníž. přenesená",J1823,0)</f>
        <v>0</v>
      </c>
      <c r="BI1823" s="144">
        <f>IF(N1823="nulová",J1823,0)</f>
        <v>0</v>
      </c>
      <c r="BJ1823" s="19" t="s">
        <v>39</v>
      </c>
      <c r="BK1823" s="144">
        <f>ROUND(I1823*H1823,2)</f>
        <v>0</v>
      </c>
      <c r="BL1823" s="19" t="s">
        <v>313</v>
      </c>
      <c r="BM1823" s="143" t="s">
        <v>1824</v>
      </c>
    </row>
    <row r="1824" spans="2:65" s="1" customFormat="1" ht="10.199999999999999" hidden="1">
      <c r="B1824" s="35"/>
      <c r="D1824" s="145" t="s">
        <v>175</v>
      </c>
      <c r="F1824" s="146" t="s">
        <v>1825</v>
      </c>
      <c r="I1824" s="147"/>
      <c r="L1824" s="35"/>
      <c r="M1824" s="148"/>
      <c r="T1824" s="56"/>
      <c r="AT1824" s="19" t="s">
        <v>175</v>
      </c>
      <c r="AU1824" s="19" t="s">
        <v>87</v>
      </c>
    </row>
    <row r="1825" spans="2:65" s="12" customFormat="1" ht="10.199999999999999">
      <c r="B1825" s="149"/>
      <c r="D1825" s="150" t="s">
        <v>177</v>
      </c>
      <c r="E1825" s="151" t="s">
        <v>31</v>
      </c>
      <c r="F1825" s="152" t="s">
        <v>1826</v>
      </c>
      <c r="H1825" s="151" t="s">
        <v>31</v>
      </c>
      <c r="I1825" s="153"/>
      <c r="L1825" s="149"/>
      <c r="M1825" s="154"/>
      <c r="T1825" s="155"/>
      <c r="AT1825" s="151" t="s">
        <v>177</v>
      </c>
      <c r="AU1825" s="151" t="s">
        <v>87</v>
      </c>
      <c r="AV1825" s="12" t="s">
        <v>39</v>
      </c>
      <c r="AW1825" s="12" t="s">
        <v>38</v>
      </c>
      <c r="AX1825" s="12" t="s">
        <v>78</v>
      </c>
      <c r="AY1825" s="151" t="s">
        <v>165</v>
      </c>
    </row>
    <row r="1826" spans="2:65" s="13" customFormat="1" ht="10.199999999999999">
      <c r="B1826" s="156"/>
      <c r="D1826" s="150" t="s">
        <v>177</v>
      </c>
      <c r="E1826" s="157" t="s">
        <v>31</v>
      </c>
      <c r="F1826" s="158" t="s">
        <v>1681</v>
      </c>
      <c r="H1826" s="159">
        <v>30.7</v>
      </c>
      <c r="I1826" s="160"/>
      <c r="L1826" s="156"/>
      <c r="M1826" s="161"/>
      <c r="T1826" s="162"/>
      <c r="AT1826" s="157" t="s">
        <v>177</v>
      </c>
      <c r="AU1826" s="157" t="s">
        <v>87</v>
      </c>
      <c r="AV1826" s="13" t="s">
        <v>87</v>
      </c>
      <c r="AW1826" s="13" t="s">
        <v>38</v>
      </c>
      <c r="AX1826" s="13" t="s">
        <v>78</v>
      </c>
      <c r="AY1826" s="157" t="s">
        <v>165</v>
      </c>
    </row>
    <row r="1827" spans="2:65" s="14" customFormat="1" ht="10.199999999999999">
      <c r="B1827" s="163"/>
      <c r="D1827" s="150" t="s">
        <v>177</v>
      </c>
      <c r="E1827" s="164" t="s">
        <v>31</v>
      </c>
      <c r="F1827" s="165" t="s">
        <v>180</v>
      </c>
      <c r="H1827" s="166">
        <v>30.7</v>
      </c>
      <c r="I1827" s="167"/>
      <c r="L1827" s="163"/>
      <c r="M1827" s="168"/>
      <c r="T1827" s="169"/>
      <c r="AT1827" s="164" t="s">
        <v>177</v>
      </c>
      <c r="AU1827" s="164" t="s">
        <v>87</v>
      </c>
      <c r="AV1827" s="14" t="s">
        <v>173</v>
      </c>
      <c r="AW1827" s="14" t="s">
        <v>38</v>
      </c>
      <c r="AX1827" s="14" t="s">
        <v>39</v>
      </c>
      <c r="AY1827" s="164" t="s">
        <v>165</v>
      </c>
    </row>
    <row r="1828" spans="2:65" s="1" customFormat="1" ht="37.799999999999997" customHeight="1">
      <c r="B1828" s="35"/>
      <c r="C1828" s="132" t="s">
        <v>1827</v>
      </c>
      <c r="D1828" s="132" t="s">
        <v>168</v>
      </c>
      <c r="E1828" s="133" t="s">
        <v>1828</v>
      </c>
      <c r="F1828" s="134" t="s">
        <v>1829</v>
      </c>
      <c r="G1828" s="135" t="s">
        <v>171</v>
      </c>
      <c r="H1828" s="136">
        <v>1</v>
      </c>
      <c r="I1828" s="137"/>
      <c r="J1828" s="138">
        <f>ROUND(I1828*H1828,2)</f>
        <v>0</v>
      </c>
      <c r="K1828" s="134" t="s">
        <v>172</v>
      </c>
      <c r="L1828" s="35"/>
      <c r="M1828" s="139" t="s">
        <v>31</v>
      </c>
      <c r="N1828" s="140" t="s">
        <v>49</v>
      </c>
      <c r="P1828" s="141">
        <f>O1828*H1828</f>
        <v>0</v>
      </c>
      <c r="Q1828" s="141">
        <v>6.2E-4</v>
      </c>
      <c r="R1828" s="141">
        <f>Q1828*H1828</f>
        <v>6.2E-4</v>
      </c>
      <c r="S1828" s="141">
        <v>0</v>
      </c>
      <c r="T1828" s="142">
        <f>S1828*H1828</f>
        <v>0</v>
      </c>
      <c r="AR1828" s="143" t="s">
        <v>313</v>
      </c>
      <c r="AT1828" s="143" t="s">
        <v>168</v>
      </c>
      <c r="AU1828" s="143" t="s">
        <v>87</v>
      </c>
      <c r="AY1828" s="19" t="s">
        <v>165</v>
      </c>
      <c r="BE1828" s="144">
        <f>IF(N1828="základní",J1828,0)</f>
        <v>0</v>
      </c>
      <c r="BF1828" s="144">
        <f>IF(N1828="snížená",J1828,0)</f>
        <v>0</v>
      </c>
      <c r="BG1828" s="144">
        <f>IF(N1828="zákl. přenesená",J1828,0)</f>
        <v>0</v>
      </c>
      <c r="BH1828" s="144">
        <f>IF(N1828="sníž. přenesená",J1828,0)</f>
        <v>0</v>
      </c>
      <c r="BI1828" s="144">
        <f>IF(N1828="nulová",J1828,0)</f>
        <v>0</v>
      </c>
      <c r="BJ1828" s="19" t="s">
        <v>39</v>
      </c>
      <c r="BK1828" s="144">
        <f>ROUND(I1828*H1828,2)</f>
        <v>0</v>
      </c>
      <c r="BL1828" s="19" t="s">
        <v>313</v>
      </c>
      <c r="BM1828" s="143" t="s">
        <v>1830</v>
      </c>
    </row>
    <row r="1829" spans="2:65" s="1" customFormat="1" ht="10.199999999999999" hidden="1">
      <c r="B1829" s="35"/>
      <c r="D1829" s="145" t="s">
        <v>175</v>
      </c>
      <c r="F1829" s="146" t="s">
        <v>1831</v>
      </c>
      <c r="I1829" s="147"/>
      <c r="L1829" s="35"/>
      <c r="M1829" s="148"/>
      <c r="T1829" s="56"/>
      <c r="AT1829" s="19" t="s">
        <v>175</v>
      </c>
      <c r="AU1829" s="19" t="s">
        <v>87</v>
      </c>
    </row>
    <row r="1830" spans="2:65" s="1" customFormat="1" ht="44.25" customHeight="1">
      <c r="B1830" s="35"/>
      <c r="C1830" s="132" t="s">
        <v>1832</v>
      </c>
      <c r="D1830" s="132" t="s">
        <v>168</v>
      </c>
      <c r="E1830" s="133" t="s">
        <v>1833</v>
      </c>
      <c r="F1830" s="134" t="s">
        <v>1834</v>
      </c>
      <c r="G1830" s="135" t="s">
        <v>171</v>
      </c>
      <c r="H1830" s="136">
        <v>3</v>
      </c>
      <c r="I1830" s="137"/>
      <c r="J1830" s="138">
        <f>ROUND(I1830*H1830,2)</f>
        <v>0</v>
      </c>
      <c r="K1830" s="134" t="s">
        <v>172</v>
      </c>
      <c r="L1830" s="35"/>
      <c r="M1830" s="139" t="s">
        <v>31</v>
      </c>
      <c r="N1830" s="140" t="s">
        <v>49</v>
      </c>
      <c r="P1830" s="141">
        <f>O1830*H1830</f>
        <v>0</v>
      </c>
      <c r="Q1830" s="141">
        <v>3.1E-4</v>
      </c>
      <c r="R1830" s="141">
        <f>Q1830*H1830</f>
        <v>9.3000000000000005E-4</v>
      </c>
      <c r="S1830" s="141">
        <v>0</v>
      </c>
      <c r="T1830" s="142">
        <f>S1830*H1830</f>
        <v>0</v>
      </c>
      <c r="AR1830" s="143" t="s">
        <v>313</v>
      </c>
      <c r="AT1830" s="143" t="s">
        <v>168</v>
      </c>
      <c r="AU1830" s="143" t="s">
        <v>87</v>
      </c>
      <c r="AY1830" s="19" t="s">
        <v>165</v>
      </c>
      <c r="BE1830" s="144">
        <f>IF(N1830="základní",J1830,0)</f>
        <v>0</v>
      </c>
      <c r="BF1830" s="144">
        <f>IF(N1830="snížená",J1830,0)</f>
        <v>0</v>
      </c>
      <c r="BG1830" s="144">
        <f>IF(N1830="zákl. přenesená",J1830,0)</f>
        <v>0</v>
      </c>
      <c r="BH1830" s="144">
        <f>IF(N1830="sníž. přenesená",J1830,0)</f>
        <v>0</v>
      </c>
      <c r="BI1830" s="144">
        <f>IF(N1830="nulová",J1830,0)</f>
        <v>0</v>
      </c>
      <c r="BJ1830" s="19" t="s">
        <v>39</v>
      </c>
      <c r="BK1830" s="144">
        <f>ROUND(I1830*H1830,2)</f>
        <v>0</v>
      </c>
      <c r="BL1830" s="19" t="s">
        <v>313</v>
      </c>
      <c r="BM1830" s="143" t="s">
        <v>1835</v>
      </c>
    </row>
    <row r="1831" spans="2:65" s="1" customFormat="1" ht="10.199999999999999" hidden="1">
      <c r="B1831" s="35"/>
      <c r="D1831" s="145" t="s">
        <v>175</v>
      </c>
      <c r="F1831" s="146" t="s">
        <v>1836</v>
      </c>
      <c r="I1831" s="147"/>
      <c r="L1831" s="35"/>
      <c r="M1831" s="148"/>
      <c r="T1831" s="56"/>
      <c r="AT1831" s="19" t="s">
        <v>175</v>
      </c>
      <c r="AU1831" s="19" t="s">
        <v>87</v>
      </c>
    </row>
    <row r="1832" spans="2:65" s="1" customFormat="1" ht="37.799999999999997" customHeight="1">
      <c r="B1832" s="35"/>
      <c r="C1832" s="132" t="s">
        <v>1837</v>
      </c>
      <c r="D1832" s="132" t="s">
        <v>168</v>
      </c>
      <c r="E1832" s="133" t="s">
        <v>1838</v>
      </c>
      <c r="F1832" s="134" t="s">
        <v>1839</v>
      </c>
      <c r="G1832" s="135" t="s">
        <v>103</v>
      </c>
      <c r="H1832" s="136">
        <v>14.1</v>
      </c>
      <c r="I1832" s="137"/>
      <c r="J1832" s="138">
        <f>ROUND(I1832*H1832,2)</f>
        <v>0</v>
      </c>
      <c r="K1832" s="134" t="s">
        <v>172</v>
      </c>
      <c r="L1832" s="35"/>
      <c r="M1832" s="139" t="s">
        <v>31</v>
      </c>
      <c r="N1832" s="140" t="s">
        <v>49</v>
      </c>
      <c r="P1832" s="141">
        <f>O1832*H1832</f>
        <v>0</v>
      </c>
      <c r="Q1832" s="141">
        <v>1.91E-3</v>
      </c>
      <c r="R1832" s="141">
        <f>Q1832*H1832</f>
        <v>2.6931E-2</v>
      </c>
      <c r="S1832" s="141">
        <v>0</v>
      </c>
      <c r="T1832" s="142">
        <f>S1832*H1832</f>
        <v>0</v>
      </c>
      <c r="AR1832" s="143" t="s">
        <v>313</v>
      </c>
      <c r="AT1832" s="143" t="s">
        <v>168</v>
      </c>
      <c r="AU1832" s="143" t="s">
        <v>87</v>
      </c>
      <c r="AY1832" s="19" t="s">
        <v>165</v>
      </c>
      <c r="BE1832" s="144">
        <f>IF(N1832="základní",J1832,0)</f>
        <v>0</v>
      </c>
      <c r="BF1832" s="144">
        <f>IF(N1832="snížená",J1832,0)</f>
        <v>0</v>
      </c>
      <c r="BG1832" s="144">
        <f>IF(N1832="zákl. přenesená",J1832,0)</f>
        <v>0</v>
      </c>
      <c r="BH1832" s="144">
        <f>IF(N1832="sníž. přenesená",J1832,0)</f>
        <v>0</v>
      </c>
      <c r="BI1832" s="144">
        <f>IF(N1832="nulová",J1832,0)</f>
        <v>0</v>
      </c>
      <c r="BJ1832" s="19" t="s">
        <v>39</v>
      </c>
      <c r="BK1832" s="144">
        <f>ROUND(I1832*H1832,2)</f>
        <v>0</v>
      </c>
      <c r="BL1832" s="19" t="s">
        <v>313</v>
      </c>
      <c r="BM1832" s="143" t="s">
        <v>1840</v>
      </c>
    </row>
    <row r="1833" spans="2:65" s="1" customFormat="1" ht="10.199999999999999" hidden="1">
      <c r="B1833" s="35"/>
      <c r="D1833" s="145" t="s">
        <v>175</v>
      </c>
      <c r="F1833" s="146" t="s">
        <v>1841</v>
      </c>
      <c r="I1833" s="147"/>
      <c r="L1833" s="35"/>
      <c r="M1833" s="148"/>
      <c r="T1833" s="56"/>
      <c r="AT1833" s="19" t="s">
        <v>175</v>
      </c>
      <c r="AU1833" s="19" t="s">
        <v>87</v>
      </c>
    </row>
    <row r="1834" spans="2:65" s="12" customFormat="1" ht="20.399999999999999">
      <c r="B1834" s="149"/>
      <c r="D1834" s="150" t="s">
        <v>177</v>
      </c>
      <c r="E1834" s="151" t="s">
        <v>31</v>
      </c>
      <c r="F1834" s="152" t="s">
        <v>1842</v>
      </c>
      <c r="H1834" s="151" t="s">
        <v>31</v>
      </c>
      <c r="I1834" s="153"/>
      <c r="L1834" s="149"/>
      <c r="M1834" s="154"/>
      <c r="T1834" s="155"/>
      <c r="AT1834" s="151" t="s">
        <v>177</v>
      </c>
      <c r="AU1834" s="151" t="s">
        <v>87</v>
      </c>
      <c r="AV1834" s="12" t="s">
        <v>39</v>
      </c>
      <c r="AW1834" s="12" t="s">
        <v>38</v>
      </c>
      <c r="AX1834" s="12" t="s">
        <v>78</v>
      </c>
      <c r="AY1834" s="151" t="s">
        <v>165</v>
      </c>
    </row>
    <row r="1835" spans="2:65" s="13" customFormat="1" ht="10.199999999999999">
      <c r="B1835" s="156"/>
      <c r="D1835" s="150" t="s">
        <v>177</v>
      </c>
      <c r="E1835" s="157" t="s">
        <v>31</v>
      </c>
      <c r="F1835" s="158" t="s">
        <v>1696</v>
      </c>
      <c r="H1835" s="159">
        <v>14.1</v>
      </c>
      <c r="I1835" s="160"/>
      <c r="L1835" s="156"/>
      <c r="M1835" s="161"/>
      <c r="T1835" s="162"/>
      <c r="AT1835" s="157" t="s">
        <v>177</v>
      </c>
      <c r="AU1835" s="157" t="s">
        <v>87</v>
      </c>
      <c r="AV1835" s="13" t="s">
        <v>87</v>
      </c>
      <c r="AW1835" s="13" t="s">
        <v>38</v>
      </c>
      <c r="AX1835" s="13" t="s">
        <v>78</v>
      </c>
      <c r="AY1835" s="157" t="s">
        <v>165</v>
      </c>
    </row>
    <row r="1836" spans="2:65" s="14" customFormat="1" ht="10.199999999999999">
      <c r="B1836" s="163"/>
      <c r="D1836" s="150" t="s">
        <v>177</v>
      </c>
      <c r="E1836" s="164" t="s">
        <v>31</v>
      </c>
      <c r="F1836" s="165" t="s">
        <v>180</v>
      </c>
      <c r="H1836" s="166">
        <v>14.1</v>
      </c>
      <c r="I1836" s="167"/>
      <c r="L1836" s="163"/>
      <c r="M1836" s="168"/>
      <c r="T1836" s="169"/>
      <c r="AT1836" s="164" t="s">
        <v>177</v>
      </c>
      <c r="AU1836" s="164" t="s">
        <v>87</v>
      </c>
      <c r="AV1836" s="14" t="s">
        <v>173</v>
      </c>
      <c r="AW1836" s="14" t="s">
        <v>38</v>
      </c>
      <c r="AX1836" s="14" t="s">
        <v>39</v>
      </c>
      <c r="AY1836" s="164" t="s">
        <v>165</v>
      </c>
    </row>
    <row r="1837" spans="2:65" s="1" customFormat="1" ht="55.5" customHeight="1">
      <c r="B1837" s="35"/>
      <c r="C1837" s="132" t="s">
        <v>1843</v>
      </c>
      <c r="D1837" s="132" t="s">
        <v>168</v>
      </c>
      <c r="E1837" s="133" t="s">
        <v>1844</v>
      </c>
      <c r="F1837" s="134" t="s">
        <v>1845</v>
      </c>
      <c r="G1837" s="135" t="s">
        <v>1278</v>
      </c>
      <c r="H1837" s="136">
        <v>1.5920000000000001</v>
      </c>
      <c r="I1837" s="137"/>
      <c r="J1837" s="138">
        <f>ROUND(I1837*H1837,2)</f>
        <v>0</v>
      </c>
      <c r="K1837" s="134" t="s">
        <v>172</v>
      </c>
      <c r="L1837" s="35"/>
      <c r="M1837" s="139" t="s">
        <v>31</v>
      </c>
      <c r="N1837" s="140" t="s">
        <v>49</v>
      </c>
      <c r="P1837" s="141">
        <f>O1837*H1837</f>
        <v>0</v>
      </c>
      <c r="Q1837" s="141">
        <v>0</v>
      </c>
      <c r="R1837" s="141">
        <f>Q1837*H1837</f>
        <v>0</v>
      </c>
      <c r="S1837" s="141">
        <v>0</v>
      </c>
      <c r="T1837" s="142">
        <f>S1837*H1837</f>
        <v>0</v>
      </c>
      <c r="AR1837" s="143" t="s">
        <v>313</v>
      </c>
      <c r="AT1837" s="143" t="s">
        <v>168</v>
      </c>
      <c r="AU1837" s="143" t="s">
        <v>87</v>
      </c>
      <c r="AY1837" s="19" t="s">
        <v>165</v>
      </c>
      <c r="BE1837" s="144">
        <f>IF(N1837="základní",J1837,0)</f>
        <v>0</v>
      </c>
      <c r="BF1837" s="144">
        <f>IF(N1837="snížená",J1837,0)</f>
        <v>0</v>
      </c>
      <c r="BG1837" s="144">
        <f>IF(N1837="zákl. přenesená",J1837,0)</f>
        <v>0</v>
      </c>
      <c r="BH1837" s="144">
        <f>IF(N1837="sníž. přenesená",J1837,0)</f>
        <v>0</v>
      </c>
      <c r="BI1837" s="144">
        <f>IF(N1837="nulová",J1837,0)</f>
        <v>0</v>
      </c>
      <c r="BJ1837" s="19" t="s">
        <v>39</v>
      </c>
      <c r="BK1837" s="144">
        <f>ROUND(I1837*H1837,2)</f>
        <v>0</v>
      </c>
      <c r="BL1837" s="19" t="s">
        <v>313</v>
      </c>
      <c r="BM1837" s="143" t="s">
        <v>1846</v>
      </c>
    </row>
    <row r="1838" spans="2:65" s="1" customFormat="1" ht="10.199999999999999" hidden="1">
      <c r="B1838" s="35"/>
      <c r="D1838" s="145" t="s">
        <v>175</v>
      </c>
      <c r="F1838" s="146" t="s">
        <v>1847</v>
      </c>
      <c r="I1838" s="147"/>
      <c r="L1838" s="35"/>
      <c r="M1838" s="148"/>
      <c r="T1838" s="56"/>
      <c r="AT1838" s="19" t="s">
        <v>175</v>
      </c>
      <c r="AU1838" s="19" t="s">
        <v>87</v>
      </c>
    </row>
    <row r="1839" spans="2:65" s="11" customFormat="1" ht="22.8" customHeight="1">
      <c r="B1839" s="120"/>
      <c r="D1839" s="121" t="s">
        <v>77</v>
      </c>
      <c r="E1839" s="130" t="s">
        <v>1848</v>
      </c>
      <c r="F1839" s="130" t="s">
        <v>1849</v>
      </c>
      <c r="I1839" s="123"/>
      <c r="J1839" s="131">
        <f>BK1839</f>
        <v>0</v>
      </c>
      <c r="L1839" s="120"/>
      <c r="M1839" s="125"/>
      <c r="P1839" s="126">
        <f>SUM(P1840:P1919)</f>
        <v>0</v>
      </c>
      <c r="R1839" s="126">
        <f>SUM(R1840:R1919)</f>
        <v>5.028057129999997</v>
      </c>
      <c r="T1839" s="127">
        <f>SUM(T1840:T1919)</f>
        <v>0.188</v>
      </c>
      <c r="AR1839" s="121" t="s">
        <v>87</v>
      </c>
      <c r="AT1839" s="128" t="s">
        <v>77</v>
      </c>
      <c r="AU1839" s="128" t="s">
        <v>39</v>
      </c>
      <c r="AY1839" s="121" t="s">
        <v>165</v>
      </c>
      <c r="BK1839" s="129">
        <f>SUM(BK1840:BK1919)</f>
        <v>0</v>
      </c>
    </row>
    <row r="1840" spans="2:65" s="1" customFormat="1" ht="33" customHeight="1">
      <c r="B1840" s="35"/>
      <c r="C1840" s="132" t="s">
        <v>1850</v>
      </c>
      <c r="D1840" s="132" t="s">
        <v>168</v>
      </c>
      <c r="E1840" s="133" t="s">
        <v>1851</v>
      </c>
      <c r="F1840" s="134" t="s">
        <v>1852</v>
      </c>
      <c r="G1840" s="135" t="s">
        <v>183</v>
      </c>
      <c r="H1840" s="136">
        <v>76.959000000000003</v>
      </c>
      <c r="I1840" s="137"/>
      <c r="J1840" s="138">
        <f>ROUND(I1840*H1840,2)</f>
        <v>0</v>
      </c>
      <c r="K1840" s="134" t="s">
        <v>172</v>
      </c>
      <c r="L1840" s="35"/>
      <c r="M1840" s="139" t="s">
        <v>31</v>
      </c>
      <c r="N1840" s="140" t="s">
        <v>49</v>
      </c>
      <c r="P1840" s="141">
        <f>O1840*H1840</f>
        <v>0</v>
      </c>
      <c r="Q1840" s="141">
        <v>2.5999999999999998E-4</v>
      </c>
      <c r="R1840" s="141">
        <f>Q1840*H1840</f>
        <v>2.000934E-2</v>
      </c>
      <c r="S1840" s="141">
        <v>0</v>
      </c>
      <c r="T1840" s="142">
        <f>S1840*H1840</f>
        <v>0</v>
      </c>
      <c r="AR1840" s="143" t="s">
        <v>313</v>
      </c>
      <c r="AT1840" s="143" t="s">
        <v>168</v>
      </c>
      <c r="AU1840" s="143" t="s">
        <v>87</v>
      </c>
      <c r="AY1840" s="19" t="s">
        <v>165</v>
      </c>
      <c r="BE1840" s="144">
        <f>IF(N1840="základní",J1840,0)</f>
        <v>0</v>
      </c>
      <c r="BF1840" s="144">
        <f>IF(N1840="snížená",J1840,0)</f>
        <v>0</v>
      </c>
      <c r="BG1840" s="144">
        <f>IF(N1840="zákl. přenesená",J1840,0)</f>
        <v>0</v>
      </c>
      <c r="BH1840" s="144">
        <f>IF(N1840="sníž. přenesená",J1840,0)</f>
        <v>0</v>
      </c>
      <c r="BI1840" s="144">
        <f>IF(N1840="nulová",J1840,0)</f>
        <v>0</v>
      </c>
      <c r="BJ1840" s="19" t="s">
        <v>39</v>
      </c>
      <c r="BK1840" s="144">
        <f>ROUND(I1840*H1840,2)</f>
        <v>0</v>
      </c>
      <c r="BL1840" s="19" t="s">
        <v>313</v>
      </c>
      <c r="BM1840" s="143" t="s">
        <v>1853</v>
      </c>
    </row>
    <row r="1841" spans="2:51" s="1" customFormat="1" ht="10.199999999999999" hidden="1">
      <c r="B1841" s="35"/>
      <c r="D1841" s="145" t="s">
        <v>175</v>
      </c>
      <c r="F1841" s="146" t="s">
        <v>1854</v>
      </c>
      <c r="I1841" s="147"/>
      <c r="L1841" s="35"/>
      <c r="M1841" s="148"/>
      <c r="T1841" s="56"/>
      <c r="AT1841" s="19" t="s">
        <v>175</v>
      </c>
      <c r="AU1841" s="19" t="s">
        <v>87</v>
      </c>
    </row>
    <row r="1842" spans="2:51" s="12" customFormat="1" ht="10.199999999999999">
      <c r="B1842" s="149"/>
      <c r="D1842" s="150" t="s">
        <v>177</v>
      </c>
      <c r="E1842" s="151" t="s">
        <v>31</v>
      </c>
      <c r="F1842" s="152" t="s">
        <v>1855</v>
      </c>
      <c r="H1842" s="151" t="s">
        <v>31</v>
      </c>
      <c r="I1842" s="153"/>
      <c r="L1842" s="149"/>
      <c r="M1842" s="154"/>
      <c r="T1842" s="155"/>
      <c r="AT1842" s="151" t="s">
        <v>177</v>
      </c>
      <c r="AU1842" s="151" t="s">
        <v>87</v>
      </c>
      <c r="AV1842" s="12" t="s">
        <v>39</v>
      </c>
      <c r="AW1842" s="12" t="s">
        <v>38</v>
      </c>
      <c r="AX1842" s="12" t="s">
        <v>78</v>
      </c>
      <c r="AY1842" s="151" t="s">
        <v>165</v>
      </c>
    </row>
    <row r="1843" spans="2:51" s="13" customFormat="1" ht="10.199999999999999">
      <c r="B1843" s="156"/>
      <c r="D1843" s="150" t="s">
        <v>177</v>
      </c>
      <c r="E1843" s="157" t="s">
        <v>31</v>
      </c>
      <c r="F1843" s="158" t="s">
        <v>1856</v>
      </c>
      <c r="H1843" s="159">
        <v>4.7039999999999997</v>
      </c>
      <c r="I1843" s="160"/>
      <c r="L1843" s="156"/>
      <c r="M1843" s="161"/>
      <c r="T1843" s="162"/>
      <c r="AT1843" s="157" t="s">
        <v>177</v>
      </c>
      <c r="AU1843" s="157" t="s">
        <v>87</v>
      </c>
      <c r="AV1843" s="13" t="s">
        <v>87</v>
      </c>
      <c r="AW1843" s="13" t="s">
        <v>38</v>
      </c>
      <c r="AX1843" s="13" t="s">
        <v>78</v>
      </c>
      <c r="AY1843" s="157" t="s">
        <v>165</v>
      </c>
    </row>
    <row r="1844" spans="2:51" s="12" customFormat="1" ht="10.199999999999999">
      <c r="B1844" s="149"/>
      <c r="D1844" s="150" t="s">
        <v>177</v>
      </c>
      <c r="E1844" s="151" t="s">
        <v>31</v>
      </c>
      <c r="F1844" s="152" t="s">
        <v>1857</v>
      </c>
      <c r="H1844" s="151" t="s">
        <v>31</v>
      </c>
      <c r="I1844" s="153"/>
      <c r="L1844" s="149"/>
      <c r="M1844" s="154"/>
      <c r="T1844" s="155"/>
      <c r="AT1844" s="151" t="s">
        <v>177</v>
      </c>
      <c r="AU1844" s="151" t="s">
        <v>87</v>
      </c>
      <c r="AV1844" s="12" t="s">
        <v>39</v>
      </c>
      <c r="AW1844" s="12" t="s">
        <v>38</v>
      </c>
      <c r="AX1844" s="12" t="s">
        <v>78</v>
      </c>
      <c r="AY1844" s="151" t="s">
        <v>165</v>
      </c>
    </row>
    <row r="1845" spans="2:51" s="13" customFormat="1" ht="10.199999999999999">
      <c r="B1845" s="156"/>
      <c r="D1845" s="150" t="s">
        <v>177</v>
      </c>
      <c r="E1845" s="157" t="s">
        <v>31</v>
      </c>
      <c r="F1845" s="158" t="s">
        <v>1858</v>
      </c>
      <c r="H1845" s="159">
        <v>1.72</v>
      </c>
      <c r="I1845" s="160"/>
      <c r="L1845" s="156"/>
      <c r="M1845" s="161"/>
      <c r="T1845" s="162"/>
      <c r="AT1845" s="157" t="s">
        <v>177</v>
      </c>
      <c r="AU1845" s="157" t="s">
        <v>87</v>
      </c>
      <c r="AV1845" s="13" t="s">
        <v>87</v>
      </c>
      <c r="AW1845" s="13" t="s">
        <v>38</v>
      </c>
      <c r="AX1845" s="13" t="s">
        <v>78</v>
      </c>
      <c r="AY1845" s="157" t="s">
        <v>165</v>
      </c>
    </row>
    <row r="1846" spans="2:51" s="12" customFormat="1" ht="10.199999999999999">
      <c r="B1846" s="149"/>
      <c r="D1846" s="150" t="s">
        <v>177</v>
      </c>
      <c r="E1846" s="151" t="s">
        <v>31</v>
      </c>
      <c r="F1846" s="152" t="s">
        <v>1859</v>
      </c>
      <c r="H1846" s="151" t="s">
        <v>31</v>
      </c>
      <c r="I1846" s="153"/>
      <c r="L1846" s="149"/>
      <c r="M1846" s="154"/>
      <c r="T1846" s="155"/>
      <c r="AT1846" s="151" t="s">
        <v>177</v>
      </c>
      <c r="AU1846" s="151" t="s">
        <v>87</v>
      </c>
      <c r="AV1846" s="12" t="s">
        <v>39</v>
      </c>
      <c r="AW1846" s="12" t="s">
        <v>38</v>
      </c>
      <c r="AX1846" s="12" t="s">
        <v>78</v>
      </c>
      <c r="AY1846" s="151" t="s">
        <v>165</v>
      </c>
    </row>
    <row r="1847" spans="2:51" s="13" customFormat="1" ht="10.199999999999999">
      <c r="B1847" s="156"/>
      <c r="D1847" s="150" t="s">
        <v>177</v>
      </c>
      <c r="E1847" s="157" t="s">
        <v>31</v>
      </c>
      <c r="F1847" s="158" t="s">
        <v>1860</v>
      </c>
      <c r="H1847" s="159">
        <v>6.1950000000000003</v>
      </c>
      <c r="I1847" s="160"/>
      <c r="L1847" s="156"/>
      <c r="M1847" s="161"/>
      <c r="T1847" s="162"/>
      <c r="AT1847" s="157" t="s">
        <v>177</v>
      </c>
      <c r="AU1847" s="157" t="s">
        <v>87</v>
      </c>
      <c r="AV1847" s="13" t="s">
        <v>87</v>
      </c>
      <c r="AW1847" s="13" t="s">
        <v>38</v>
      </c>
      <c r="AX1847" s="13" t="s">
        <v>78</v>
      </c>
      <c r="AY1847" s="157" t="s">
        <v>165</v>
      </c>
    </row>
    <row r="1848" spans="2:51" s="12" customFormat="1" ht="10.199999999999999">
      <c r="B1848" s="149"/>
      <c r="D1848" s="150" t="s">
        <v>177</v>
      </c>
      <c r="E1848" s="151" t="s">
        <v>31</v>
      </c>
      <c r="F1848" s="152" t="s">
        <v>1861</v>
      </c>
      <c r="H1848" s="151" t="s">
        <v>31</v>
      </c>
      <c r="I1848" s="153"/>
      <c r="L1848" s="149"/>
      <c r="M1848" s="154"/>
      <c r="T1848" s="155"/>
      <c r="AT1848" s="151" t="s">
        <v>177</v>
      </c>
      <c r="AU1848" s="151" t="s">
        <v>87</v>
      </c>
      <c r="AV1848" s="12" t="s">
        <v>39</v>
      </c>
      <c r="AW1848" s="12" t="s">
        <v>38</v>
      </c>
      <c r="AX1848" s="12" t="s">
        <v>78</v>
      </c>
      <c r="AY1848" s="151" t="s">
        <v>165</v>
      </c>
    </row>
    <row r="1849" spans="2:51" s="13" customFormat="1" ht="10.199999999999999">
      <c r="B1849" s="156"/>
      <c r="D1849" s="150" t="s">
        <v>177</v>
      </c>
      <c r="E1849" s="157" t="s">
        <v>31</v>
      </c>
      <c r="F1849" s="158" t="s">
        <v>1862</v>
      </c>
      <c r="H1849" s="159">
        <v>21</v>
      </c>
      <c r="I1849" s="160"/>
      <c r="L1849" s="156"/>
      <c r="M1849" s="161"/>
      <c r="T1849" s="162"/>
      <c r="AT1849" s="157" t="s">
        <v>177</v>
      </c>
      <c r="AU1849" s="157" t="s">
        <v>87</v>
      </c>
      <c r="AV1849" s="13" t="s">
        <v>87</v>
      </c>
      <c r="AW1849" s="13" t="s">
        <v>38</v>
      </c>
      <c r="AX1849" s="13" t="s">
        <v>78</v>
      </c>
      <c r="AY1849" s="157" t="s">
        <v>165</v>
      </c>
    </row>
    <row r="1850" spans="2:51" s="12" customFormat="1" ht="10.199999999999999">
      <c r="B1850" s="149"/>
      <c r="D1850" s="150" t="s">
        <v>177</v>
      </c>
      <c r="E1850" s="151" t="s">
        <v>31</v>
      </c>
      <c r="F1850" s="152" t="s">
        <v>1863</v>
      </c>
      <c r="H1850" s="151" t="s">
        <v>31</v>
      </c>
      <c r="I1850" s="153"/>
      <c r="L1850" s="149"/>
      <c r="M1850" s="154"/>
      <c r="T1850" s="155"/>
      <c r="AT1850" s="151" t="s">
        <v>177</v>
      </c>
      <c r="AU1850" s="151" t="s">
        <v>87</v>
      </c>
      <c r="AV1850" s="12" t="s">
        <v>39</v>
      </c>
      <c r="AW1850" s="12" t="s">
        <v>38</v>
      </c>
      <c r="AX1850" s="12" t="s">
        <v>78</v>
      </c>
      <c r="AY1850" s="151" t="s">
        <v>165</v>
      </c>
    </row>
    <row r="1851" spans="2:51" s="13" customFormat="1" ht="10.199999999999999">
      <c r="B1851" s="156"/>
      <c r="D1851" s="150" t="s">
        <v>177</v>
      </c>
      <c r="E1851" s="157" t="s">
        <v>31</v>
      </c>
      <c r="F1851" s="158" t="s">
        <v>1864</v>
      </c>
      <c r="H1851" s="159">
        <v>8.2949999999999999</v>
      </c>
      <c r="I1851" s="160"/>
      <c r="L1851" s="156"/>
      <c r="M1851" s="161"/>
      <c r="T1851" s="162"/>
      <c r="AT1851" s="157" t="s">
        <v>177</v>
      </c>
      <c r="AU1851" s="157" t="s">
        <v>87</v>
      </c>
      <c r="AV1851" s="13" t="s">
        <v>87</v>
      </c>
      <c r="AW1851" s="13" t="s">
        <v>38</v>
      </c>
      <c r="AX1851" s="13" t="s">
        <v>78</v>
      </c>
      <c r="AY1851" s="157" t="s">
        <v>165</v>
      </c>
    </row>
    <row r="1852" spans="2:51" s="12" customFormat="1" ht="10.199999999999999">
      <c r="B1852" s="149"/>
      <c r="D1852" s="150" t="s">
        <v>177</v>
      </c>
      <c r="E1852" s="151" t="s">
        <v>31</v>
      </c>
      <c r="F1852" s="152" t="s">
        <v>275</v>
      </c>
      <c r="H1852" s="151" t="s">
        <v>31</v>
      </c>
      <c r="I1852" s="153"/>
      <c r="L1852" s="149"/>
      <c r="M1852" s="154"/>
      <c r="T1852" s="155"/>
      <c r="AT1852" s="151" t="s">
        <v>177</v>
      </c>
      <c r="AU1852" s="151" t="s">
        <v>87</v>
      </c>
      <c r="AV1852" s="12" t="s">
        <v>39</v>
      </c>
      <c r="AW1852" s="12" t="s">
        <v>38</v>
      </c>
      <c r="AX1852" s="12" t="s">
        <v>78</v>
      </c>
      <c r="AY1852" s="151" t="s">
        <v>165</v>
      </c>
    </row>
    <row r="1853" spans="2:51" s="13" customFormat="1" ht="10.199999999999999">
      <c r="B1853" s="156"/>
      <c r="D1853" s="150" t="s">
        <v>177</v>
      </c>
      <c r="E1853" s="157" t="s">
        <v>31</v>
      </c>
      <c r="F1853" s="158" t="s">
        <v>1865</v>
      </c>
      <c r="H1853" s="159">
        <v>7.31</v>
      </c>
      <c r="I1853" s="160"/>
      <c r="L1853" s="156"/>
      <c r="M1853" s="161"/>
      <c r="T1853" s="162"/>
      <c r="AT1853" s="157" t="s">
        <v>177</v>
      </c>
      <c r="AU1853" s="157" t="s">
        <v>87</v>
      </c>
      <c r="AV1853" s="13" t="s">
        <v>87</v>
      </c>
      <c r="AW1853" s="13" t="s">
        <v>38</v>
      </c>
      <c r="AX1853" s="13" t="s">
        <v>78</v>
      </c>
      <c r="AY1853" s="157" t="s">
        <v>165</v>
      </c>
    </row>
    <row r="1854" spans="2:51" s="12" customFormat="1" ht="10.199999999999999">
      <c r="B1854" s="149"/>
      <c r="D1854" s="150" t="s">
        <v>177</v>
      </c>
      <c r="E1854" s="151" t="s">
        <v>31</v>
      </c>
      <c r="F1854" s="152" t="s">
        <v>1866</v>
      </c>
      <c r="H1854" s="151" t="s">
        <v>31</v>
      </c>
      <c r="I1854" s="153"/>
      <c r="L1854" s="149"/>
      <c r="M1854" s="154"/>
      <c r="T1854" s="155"/>
      <c r="AT1854" s="151" t="s">
        <v>177</v>
      </c>
      <c r="AU1854" s="151" t="s">
        <v>87</v>
      </c>
      <c r="AV1854" s="12" t="s">
        <v>39</v>
      </c>
      <c r="AW1854" s="12" t="s">
        <v>38</v>
      </c>
      <c r="AX1854" s="12" t="s">
        <v>78</v>
      </c>
      <c r="AY1854" s="151" t="s">
        <v>165</v>
      </c>
    </row>
    <row r="1855" spans="2:51" s="13" customFormat="1" ht="10.199999999999999">
      <c r="B1855" s="156"/>
      <c r="D1855" s="150" t="s">
        <v>177</v>
      </c>
      <c r="E1855" s="157" t="s">
        <v>31</v>
      </c>
      <c r="F1855" s="158" t="s">
        <v>1867</v>
      </c>
      <c r="H1855" s="159">
        <v>10.75</v>
      </c>
      <c r="I1855" s="160"/>
      <c r="L1855" s="156"/>
      <c r="M1855" s="161"/>
      <c r="T1855" s="162"/>
      <c r="AT1855" s="157" t="s">
        <v>177</v>
      </c>
      <c r="AU1855" s="157" t="s">
        <v>87</v>
      </c>
      <c r="AV1855" s="13" t="s">
        <v>87</v>
      </c>
      <c r="AW1855" s="13" t="s">
        <v>38</v>
      </c>
      <c r="AX1855" s="13" t="s">
        <v>78</v>
      </c>
      <c r="AY1855" s="157" t="s">
        <v>165</v>
      </c>
    </row>
    <row r="1856" spans="2:51" s="12" customFormat="1" ht="10.199999999999999">
      <c r="B1856" s="149"/>
      <c r="D1856" s="150" t="s">
        <v>177</v>
      </c>
      <c r="E1856" s="151" t="s">
        <v>31</v>
      </c>
      <c r="F1856" s="152" t="s">
        <v>1868</v>
      </c>
      <c r="H1856" s="151" t="s">
        <v>31</v>
      </c>
      <c r="I1856" s="153"/>
      <c r="L1856" s="149"/>
      <c r="M1856" s="154"/>
      <c r="T1856" s="155"/>
      <c r="AT1856" s="151" t="s">
        <v>177</v>
      </c>
      <c r="AU1856" s="151" t="s">
        <v>87</v>
      </c>
      <c r="AV1856" s="12" t="s">
        <v>39</v>
      </c>
      <c r="AW1856" s="12" t="s">
        <v>38</v>
      </c>
      <c r="AX1856" s="12" t="s">
        <v>78</v>
      </c>
      <c r="AY1856" s="151" t="s">
        <v>165</v>
      </c>
    </row>
    <row r="1857" spans="2:65" s="13" customFormat="1" ht="10.199999999999999">
      <c r="B1857" s="156"/>
      <c r="D1857" s="150" t="s">
        <v>177</v>
      </c>
      <c r="E1857" s="157" t="s">
        <v>31</v>
      </c>
      <c r="F1857" s="158" t="s">
        <v>1869</v>
      </c>
      <c r="H1857" s="159">
        <v>16.984999999999999</v>
      </c>
      <c r="I1857" s="160"/>
      <c r="L1857" s="156"/>
      <c r="M1857" s="161"/>
      <c r="T1857" s="162"/>
      <c r="AT1857" s="157" t="s">
        <v>177</v>
      </c>
      <c r="AU1857" s="157" t="s">
        <v>87</v>
      </c>
      <c r="AV1857" s="13" t="s">
        <v>87</v>
      </c>
      <c r="AW1857" s="13" t="s">
        <v>38</v>
      </c>
      <c r="AX1857" s="13" t="s">
        <v>78</v>
      </c>
      <c r="AY1857" s="157" t="s">
        <v>165</v>
      </c>
    </row>
    <row r="1858" spans="2:65" s="14" customFormat="1" ht="10.199999999999999">
      <c r="B1858" s="163"/>
      <c r="D1858" s="150" t="s">
        <v>177</v>
      </c>
      <c r="E1858" s="164" t="s">
        <v>31</v>
      </c>
      <c r="F1858" s="165" t="s">
        <v>180</v>
      </c>
      <c r="H1858" s="166">
        <v>76.959000000000003</v>
      </c>
      <c r="I1858" s="167"/>
      <c r="L1858" s="163"/>
      <c r="M1858" s="168"/>
      <c r="T1858" s="169"/>
      <c r="AT1858" s="164" t="s">
        <v>177</v>
      </c>
      <c r="AU1858" s="164" t="s">
        <v>87</v>
      </c>
      <c r="AV1858" s="14" t="s">
        <v>173</v>
      </c>
      <c r="AW1858" s="14" t="s">
        <v>38</v>
      </c>
      <c r="AX1858" s="14" t="s">
        <v>39</v>
      </c>
      <c r="AY1858" s="164" t="s">
        <v>165</v>
      </c>
    </row>
    <row r="1859" spans="2:65" s="1" customFormat="1" ht="24.15" customHeight="1">
      <c r="B1859" s="35"/>
      <c r="C1859" s="177" t="s">
        <v>1870</v>
      </c>
      <c r="D1859" s="177" t="s">
        <v>409</v>
      </c>
      <c r="E1859" s="178" t="s">
        <v>1871</v>
      </c>
      <c r="F1859" s="179" t="s">
        <v>1872</v>
      </c>
      <c r="G1859" s="180" t="s">
        <v>183</v>
      </c>
      <c r="H1859" s="181">
        <v>76.959000000000003</v>
      </c>
      <c r="I1859" s="182"/>
      <c r="J1859" s="183">
        <f>ROUND(I1859*H1859,2)</f>
        <v>0</v>
      </c>
      <c r="K1859" s="179" t="s">
        <v>31</v>
      </c>
      <c r="L1859" s="184"/>
      <c r="M1859" s="185" t="s">
        <v>31</v>
      </c>
      <c r="N1859" s="186" t="s">
        <v>49</v>
      </c>
      <c r="P1859" s="141">
        <f>O1859*H1859</f>
        <v>0</v>
      </c>
      <c r="Q1859" s="141">
        <v>3.4521374108291397E-2</v>
      </c>
      <c r="R1859" s="141">
        <f>Q1859*H1859</f>
        <v>2.6567304299999979</v>
      </c>
      <c r="S1859" s="141">
        <v>0</v>
      </c>
      <c r="T1859" s="142">
        <f>S1859*H1859</f>
        <v>0</v>
      </c>
      <c r="AR1859" s="143" t="s">
        <v>483</v>
      </c>
      <c r="AT1859" s="143" t="s">
        <v>409</v>
      </c>
      <c r="AU1859" s="143" t="s">
        <v>87</v>
      </c>
      <c r="AY1859" s="19" t="s">
        <v>165</v>
      </c>
      <c r="BE1859" s="144">
        <f>IF(N1859="základní",J1859,0)</f>
        <v>0</v>
      </c>
      <c r="BF1859" s="144">
        <f>IF(N1859="snížená",J1859,0)</f>
        <v>0</v>
      </c>
      <c r="BG1859" s="144">
        <f>IF(N1859="zákl. přenesená",J1859,0)</f>
        <v>0</v>
      </c>
      <c r="BH1859" s="144">
        <f>IF(N1859="sníž. přenesená",J1859,0)</f>
        <v>0</v>
      </c>
      <c r="BI1859" s="144">
        <f>IF(N1859="nulová",J1859,0)</f>
        <v>0</v>
      </c>
      <c r="BJ1859" s="19" t="s">
        <v>39</v>
      </c>
      <c r="BK1859" s="144">
        <f>ROUND(I1859*H1859,2)</f>
        <v>0</v>
      </c>
      <c r="BL1859" s="19" t="s">
        <v>313</v>
      </c>
      <c r="BM1859" s="143" t="s">
        <v>1873</v>
      </c>
    </row>
    <row r="1860" spans="2:65" s="1" customFormat="1" ht="24.15" customHeight="1">
      <c r="B1860" s="35"/>
      <c r="C1860" s="132" t="s">
        <v>1874</v>
      </c>
      <c r="D1860" s="132" t="s">
        <v>168</v>
      </c>
      <c r="E1860" s="133" t="s">
        <v>1875</v>
      </c>
      <c r="F1860" s="134" t="s">
        <v>1876</v>
      </c>
      <c r="G1860" s="135" t="s">
        <v>171</v>
      </c>
      <c r="H1860" s="136">
        <v>7</v>
      </c>
      <c r="I1860" s="137"/>
      <c r="J1860" s="138">
        <f>ROUND(I1860*H1860,2)</f>
        <v>0</v>
      </c>
      <c r="K1860" s="134" t="s">
        <v>172</v>
      </c>
      <c r="L1860" s="35"/>
      <c r="M1860" s="139" t="s">
        <v>31</v>
      </c>
      <c r="N1860" s="140" t="s">
        <v>49</v>
      </c>
      <c r="P1860" s="141">
        <f>O1860*H1860</f>
        <v>0</v>
      </c>
      <c r="Q1860" s="141">
        <v>9.2000000000000003E-4</v>
      </c>
      <c r="R1860" s="141">
        <f>Q1860*H1860</f>
        <v>6.4400000000000004E-3</v>
      </c>
      <c r="S1860" s="141">
        <v>0</v>
      </c>
      <c r="T1860" s="142">
        <f>S1860*H1860</f>
        <v>0</v>
      </c>
      <c r="AR1860" s="143" t="s">
        <v>313</v>
      </c>
      <c r="AT1860" s="143" t="s">
        <v>168</v>
      </c>
      <c r="AU1860" s="143" t="s">
        <v>87</v>
      </c>
      <c r="AY1860" s="19" t="s">
        <v>165</v>
      </c>
      <c r="BE1860" s="144">
        <f>IF(N1860="základní",J1860,0)</f>
        <v>0</v>
      </c>
      <c r="BF1860" s="144">
        <f>IF(N1860="snížená",J1860,0)</f>
        <v>0</v>
      </c>
      <c r="BG1860" s="144">
        <f>IF(N1860="zákl. přenesená",J1860,0)</f>
        <v>0</v>
      </c>
      <c r="BH1860" s="144">
        <f>IF(N1860="sníž. přenesená",J1860,0)</f>
        <v>0</v>
      </c>
      <c r="BI1860" s="144">
        <f>IF(N1860="nulová",J1860,0)</f>
        <v>0</v>
      </c>
      <c r="BJ1860" s="19" t="s">
        <v>39</v>
      </c>
      <c r="BK1860" s="144">
        <f>ROUND(I1860*H1860,2)</f>
        <v>0</v>
      </c>
      <c r="BL1860" s="19" t="s">
        <v>313</v>
      </c>
      <c r="BM1860" s="143" t="s">
        <v>1877</v>
      </c>
    </row>
    <row r="1861" spans="2:65" s="1" customFormat="1" ht="10.199999999999999" hidden="1">
      <c r="B1861" s="35"/>
      <c r="D1861" s="145" t="s">
        <v>175</v>
      </c>
      <c r="F1861" s="146" t="s">
        <v>1878</v>
      </c>
      <c r="I1861" s="147"/>
      <c r="L1861" s="35"/>
      <c r="M1861" s="148"/>
      <c r="T1861" s="56"/>
      <c r="AT1861" s="19" t="s">
        <v>175</v>
      </c>
      <c r="AU1861" s="19" t="s">
        <v>87</v>
      </c>
    </row>
    <row r="1862" spans="2:65" s="12" customFormat="1" ht="10.199999999999999">
      <c r="B1862" s="149"/>
      <c r="D1862" s="150" t="s">
        <v>177</v>
      </c>
      <c r="E1862" s="151" t="s">
        <v>31</v>
      </c>
      <c r="F1862" s="152" t="s">
        <v>1879</v>
      </c>
      <c r="H1862" s="151" t="s">
        <v>31</v>
      </c>
      <c r="I1862" s="153"/>
      <c r="L1862" s="149"/>
      <c r="M1862" s="154"/>
      <c r="T1862" s="155"/>
      <c r="AT1862" s="151" t="s">
        <v>177</v>
      </c>
      <c r="AU1862" s="151" t="s">
        <v>87</v>
      </c>
      <c r="AV1862" s="12" t="s">
        <v>39</v>
      </c>
      <c r="AW1862" s="12" t="s">
        <v>38</v>
      </c>
      <c r="AX1862" s="12" t="s">
        <v>78</v>
      </c>
      <c r="AY1862" s="151" t="s">
        <v>165</v>
      </c>
    </row>
    <row r="1863" spans="2:65" s="13" customFormat="1" ht="10.199999999999999">
      <c r="B1863" s="156"/>
      <c r="D1863" s="150" t="s">
        <v>177</v>
      </c>
      <c r="E1863" s="157" t="s">
        <v>31</v>
      </c>
      <c r="F1863" s="158" t="s">
        <v>207</v>
      </c>
      <c r="H1863" s="159">
        <v>6</v>
      </c>
      <c r="I1863" s="160"/>
      <c r="L1863" s="156"/>
      <c r="M1863" s="161"/>
      <c r="T1863" s="162"/>
      <c r="AT1863" s="157" t="s">
        <v>177</v>
      </c>
      <c r="AU1863" s="157" t="s">
        <v>87</v>
      </c>
      <c r="AV1863" s="13" t="s">
        <v>87</v>
      </c>
      <c r="AW1863" s="13" t="s">
        <v>38</v>
      </c>
      <c r="AX1863" s="13" t="s">
        <v>78</v>
      </c>
      <c r="AY1863" s="157" t="s">
        <v>165</v>
      </c>
    </row>
    <row r="1864" spans="2:65" s="12" customFormat="1" ht="10.199999999999999">
      <c r="B1864" s="149"/>
      <c r="D1864" s="150" t="s">
        <v>177</v>
      </c>
      <c r="E1864" s="151" t="s">
        <v>31</v>
      </c>
      <c r="F1864" s="152" t="s">
        <v>1880</v>
      </c>
      <c r="H1864" s="151" t="s">
        <v>31</v>
      </c>
      <c r="I1864" s="153"/>
      <c r="L1864" s="149"/>
      <c r="M1864" s="154"/>
      <c r="T1864" s="155"/>
      <c r="AT1864" s="151" t="s">
        <v>177</v>
      </c>
      <c r="AU1864" s="151" t="s">
        <v>87</v>
      </c>
      <c r="AV1864" s="12" t="s">
        <v>39</v>
      </c>
      <c r="AW1864" s="12" t="s">
        <v>38</v>
      </c>
      <c r="AX1864" s="12" t="s">
        <v>78</v>
      </c>
      <c r="AY1864" s="151" t="s">
        <v>165</v>
      </c>
    </row>
    <row r="1865" spans="2:65" s="13" customFormat="1" ht="10.199999999999999">
      <c r="B1865" s="156"/>
      <c r="D1865" s="150" t="s">
        <v>177</v>
      </c>
      <c r="E1865" s="157" t="s">
        <v>31</v>
      </c>
      <c r="F1865" s="158" t="s">
        <v>39</v>
      </c>
      <c r="H1865" s="159">
        <v>1</v>
      </c>
      <c r="I1865" s="160"/>
      <c r="L1865" s="156"/>
      <c r="M1865" s="161"/>
      <c r="T1865" s="162"/>
      <c r="AT1865" s="157" t="s">
        <v>177</v>
      </c>
      <c r="AU1865" s="157" t="s">
        <v>87</v>
      </c>
      <c r="AV1865" s="13" t="s">
        <v>87</v>
      </c>
      <c r="AW1865" s="13" t="s">
        <v>38</v>
      </c>
      <c r="AX1865" s="13" t="s">
        <v>78</v>
      </c>
      <c r="AY1865" s="157" t="s">
        <v>165</v>
      </c>
    </row>
    <row r="1866" spans="2:65" s="14" customFormat="1" ht="10.199999999999999">
      <c r="B1866" s="163"/>
      <c r="D1866" s="150" t="s">
        <v>177</v>
      </c>
      <c r="E1866" s="164" t="s">
        <v>31</v>
      </c>
      <c r="F1866" s="165" t="s">
        <v>180</v>
      </c>
      <c r="H1866" s="166">
        <v>7</v>
      </c>
      <c r="I1866" s="167"/>
      <c r="L1866" s="163"/>
      <c r="M1866" s="168"/>
      <c r="T1866" s="169"/>
      <c r="AT1866" s="164" t="s">
        <v>177</v>
      </c>
      <c r="AU1866" s="164" t="s">
        <v>87</v>
      </c>
      <c r="AV1866" s="14" t="s">
        <v>173</v>
      </c>
      <c r="AW1866" s="14" t="s">
        <v>38</v>
      </c>
      <c r="AX1866" s="14" t="s">
        <v>39</v>
      </c>
      <c r="AY1866" s="164" t="s">
        <v>165</v>
      </c>
    </row>
    <row r="1867" spans="2:65" s="1" customFormat="1" ht="24.15" customHeight="1">
      <c r="B1867" s="35"/>
      <c r="C1867" s="177" t="s">
        <v>1881</v>
      </c>
      <c r="D1867" s="177" t="s">
        <v>409</v>
      </c>
      <c r="E1867" s="178" t="s">
        <v>1882</v>
      </c>
      <c r="F1867" s="179" t="s">
        <v>1883</v>
      </c>
      <c r="G1867" s="180" t="s">
        <v>171</v>
      </c>
      <c r="H1867" s="181">
        <v>1</v>
      </c>
      <c r="I1867" s="182"/>
      <c r="J1867" s="183">
        <f>ROUND(I1867*H1867,2)</f>
        <v>0</v>
      </c>
      <c r="K1867" s="179" t="s">
        <v>31</v>
      </c>
      <c r="L1867" s="184"/>
      <c r="M1867" s="185" t="s">
        <v>31</v>
      </c>
      <c r="N1867" s="186" t="s">
        <v>49</v>
      </c>
      <c r="P1867" s="141">
        <f>O1867*H1867</f>
        <v>0</v>
      </c>
      <c r="Q1867" s="141">
        <v>6.3866560000000003E-2</v>
      </c>
      <c r="R1867" s="141">
        <f>Q1867*H1867</f>
        <v>6.3866560000000003E-2</v>
      </c>
      <c r="S1867" s="141">
        <v>0</v>
      </c>
      <c r="T1867" s="142">
        <f>S1867*H1867</f>
        <v>0</v>
      </c>
      <c r="AR1867" s="143" t="s">
        <v>483</v>
      </c>
      <c r="AT1867" s="143" t="s">
        <v>409</v>
      </c>
      <c r="AU1867" s="143" t="s">
        <v>87</v>
      </c>
      <c r="AY1867" s="19" t="s">
        <v>165</v>
      </c>
      <c r="BE1867" s="144">
        <f>IF(N1867="základní",J1867,0)</f>
        <v>0</v>
      </c>
      <c r="BF1867" s="144">
        <f>IF(N1867="snížená",J1867,0)</f>
        <v>0</v>
      </c>
      <c r="BG1867" s="144">
        <f>IF(N1867="zákl. přenesená",J1867,0)</f>
        <v>0</v>
      </c>
      <c r="BH1867" s="144">
        <f>IF(N1867="sníž. přenesená",J1867,0)</f>
        <v>0</v>
      </c>
      <c r="BI1867" s="144">
        <f>IF(N1867="nulová",J1867,0)</f>
        <v>0</v>
      </c>
      <c r="BJ1867" s="19" t="s">
        <v>39</v>
      </c>
      <c r="BK1867" s="144">
        <f>ROUND(I1867*H1867,2)</f>
        <v>0</v>
      </c>
      <c r="BL1867" s="19" t="s">
        <v>313</v>
      </c>
      <c r="BM1867" s="143" t="s">
        <v>1884</v>
      </c>
    </row>
    <row r="1868" spans="2:65" s="1" customFormat="1" ht="24.15" customHeight="1">
      <c r="B1868" s="35"/>
      <c r="C1868" s="177" t="s">
        <v>1885</v>
      </c>
      <c r="D1868" s="177" t="s">
        <v>409</v>
      </c>
      <c r="E1868" s="178" t="s">
        <v>1886</v>
      </c>
      <c r="F1868" s="179" t="s">
        <v>1887</v>
      </c>
      <c r="G1868" s="180" t="s">
        <v>183</v>
      </c>
      <c r="H1868" s="181">
        <v>17.98</v>
      </c>
      <c r="I1868" s="182"/>
      <c r="J1868" s="183">
        <f>ROUND(I1868*H1868,2)</f>
        <v>0</v>
      </c>
      <c r="K1868" s="179" t="s">
        <v>31</v>
      </c>
      <c r="L1868" s="184"/>
      <c r="M1868" s="185" t="s">
        <v>31</v>
      </c>
      <c r="N1868" s="186" t="s">
        <v>49</v>
      </c>
      <c r="P1868" s="141">
        <f>O1868*H1868</f>
        <v>0</v>
      </c>
      <c r="Q1868" s="141">
        <v>8.1415038932146799E-2</v>
      </c>
      <c r="R1868" s="141">
        <f>Q1868*H1868</f>
        <v>1.4638423999999994</v>
      </c>
      <c r="S1868" s="141">
        <v>0</v>
      </c>
      <c r="T1868" s="142">
        <f>S1868*H1868</f>
        <v>0</v>
      </c>
      <c r="AR1868" s="143" t="s">
        <v>483</v>
      </c>
      <c r="AT1868" s="143" t="s">
        <v>409</v>
      </c>
      <c r="AU1868" s="143" t="s">
        <v>87</v>
      </c>
      <c r="AY1868" s="19" t="s">
        <v>165</v>
      </c>
      <c r="BE1868" s="144">
        <f>IF(N1868="základní",J1868,0)</f>
        <v>0</v>
      </c>
      <c r="BF1868" s="144">
        <f>IF(N1868="snížená",J1868,0)</f>
        <v>0</v>
      </c>
      <c r="BG1868" s="144">
        <f>IF(N1868="zákl. přenesená",J1868,0)</f>
        <v>0</v>
      </c>
      <c r="BH1868" s="144">
        <f>IF(N1868="sníž. přenesená",J1868,0)</f>
        <v>0</v>
      </c>
      <c r="BI1868" s="144">
        <f>IF(N1868="nulová",J1868,0)</f>
        <v>0</v>
      </c>
      <c r="BJ1868" s="19" t="s">
        <v>39</v>
      </c>
      <c r="BK1868" s="144">
        <f>ROUND(I1868*H1868,2)</f>
        <v>0</v>
      </c>
      <c r="BL1868" s="19" t="s">
        <v>313</v>
      </c>
      <c r="BM1868" s="143" t="s">
        <v>1888</v>
      </c>
    </row>
    <row r="1869" spans="2:65" s="1" customFormat="1" ht="24.15" customHeight="1">
      <c r="B1869" s="35"/>
      <c r="C1869" s="132" t="s">
        <v>1889</v>
      </c>
      <c r="D1869" s="132" t="s">
        <v>168</v>
      </c>
      <c r="E1869" s="133" t="s">
        <v>1890</v>
      </c>
      <c r="F1869" s="134" t="s">
        <v>1891</v>
      </c>
      <c r="G1869" s="135" t="s">
        <v>171</v>
      </c>
      <c r="H1869" s="136">
        <v>1</v>
      </c>
      <c r="I1869" s="137"/>
      <c r="J1869" s="138">
        <f>ROUND(I1869*H1869,2)</f>
        <v>0</v>
      </c>
      <c r="K1869" s="134" t="s">
        <v>172</v>
      </c>
      <c r="L1869" s="35"/>
      <c r="M1869" s="139" t="s">
        <v>31</v>
      </c>
      <c r="N1869" s="140" t="s">
        <v>49</v>
      </c>
      <c r="P1869" s="141">
        <f>O1869*H1869</f>
        <v>0</v>
      </c>
      <c r="Q1869" s="141">
        <v>8.8000000000000003E-4</v>
      </c>
      <c r="R1869" s="141">
        <f>Q1869*H1869</f>
        <v>8.8000000000000003E-4</v>
      </c>
      <c r="S1869" s="141">
        <v>0</v>
      </c>
      <c r="T1869" s="142">
        <f>S1869*H1869</f>
        <v>0</v>
      </c>
      <c r="AR1869" s="143" t="s">
        <v>313</v>
      </c>
      <c r="AT1869" s="143" t="s">
        <v>168</v>
      </c>
      <c r="AU1869" s="143" t="s">
        <v>87</v>
      </c>
      <c r="AY1869" s="19" t="s">
        <v>165</v>
      </c>
      <c r="BE1869" s="144">
        <f>IF(N1869="základní",J1869,0)</f>
        <v>0</v>
      </c>
      <c r="BF1869" s="144">
        <f>IF(N1869="snížená",J1869,0)</f>
        <v>0</v>
      </c>
      <c r="BG1869" s="144">
        <f>IF(N1869="zákl. přenesená",J1869,0)</f>
        <v>0</v>
      </c>
      <c r="BH1869" s="144">
        <f>IF(N1869="sníž. přenesená",J1869,0)</f>
        <v>0</v>
      </c>
      <c r="BI1869" s="144">
        <f>IF(N1869="nulová",J1869,0)</f>
        <v>0</v>
      </c>
      <c r="BJ1869" s="19" t="s">
        <v>39</v>
      </c>
      <c r="BK1869" s="144">
        <f>ROUND(I1869*H1869,2)</f>
        <v>0</v>
      </c>
      <c r="BL1869" s="19" t="s">
        <v>313</v>
      </c>
      <c r="BM1869" s="143" t="s">
        <v>1892</v>
      </c>
    </row>
    <row r="1870" spans="2:65" s="1" customFormat="1" ht="10.199999999999999" hidden="1">
      <c r="B1870" s="35"/>
      <c r="D1870" s="145" t="s">
        <v>175</v>
      </c>
      <c r="F1870" s="146" t="s">
        <v>1893</v>
      </c>
      <c r="I1870" s="147"/>
      <c r="L1870" s="35"/>
      <c r="M1870" s="148"/>
      <c r="T1870" s="56"/>
      <c r="AT1870" s="19" t="s">
        <v>175</v>
      </c>
      <c r="AU1870" s="19" t="s">
        <v>87</v>
      </c>
    </row>
    <row r="1871" spans="2:65" s="12" customFormat="1" ht="10.199999999999999">
      <c r="B1871" s="149"/>
      <c r="D1871" s="150" t="s">
        <v>177</v>
      </c>
      <c r="E1871" s="151" t="s">
        <v>31</v>
      </c>
      <c r="F1871" s="152" t="s">
        <v>275</v>
      </c>
      <c r="H1871" s="151" t="s">
        <v>31</v>
      </c>
      <c r="I1871" s="153"/>
      <c r="L1871" s="149"/>
      <c r="M1871" s="154"/>
      <c r="T1871" s="155"/>
      <c r="AT1871" s="151" t="s">
        <v>177</v>
      </c>
      <c r="AU1871" s="151" t="s">
        <v>87</v>
      </c>
      <c r="AV1871" s="12" t="s">
        <v>39</v>
      </c>
      <c r="AW1871" s="12" t="s">
        <v>38</v>
      </c>
      <c r="AX1871" s="12" t="s">
        <v>78</v>
      </c>
      <c r="AY1871" s="151" t="s">
        <v>165</v>
      </c>
    </row>
    <row r="1872" spans="2:65" s="13" customFormat="1" ht="10.199999999999999">
      <c r="B1872" s="156"/>
      <c r="D1872" s="150" t="s">
        <v>177</v>
      </c>
      <c r="E1872" s="157" t="s">
        <v>31</v>
      </c>
      <c r="F1872" s="158" t="s">
        <v>39</v>
      </c>
      <c r="H1872" s="159">
        <v>1</v>
      </c>
      <c r="I1872" s="160"/>
      <c r="L1872" s="156"/>
      <c r="M1872" s="161"/>
      <c r="T1872" s="162"/>
      <c r="AT1872" s="157" t="s">
        <v>177</v>
      </c>
      <c r="AU1872" s="157" t="s">
        <v>87</v>
      </c>
      <c r="AV1872" s="13" t="s">
        <v>87</v>
      </c>
      <c r="AW1872" s="13" t="s">
        <v>38</v>
      </c>
      <c r="AX1872" s="13" t="s">
        <v>78</v>
      </c>
      <c r="AY1872" s="157" t="s">
        <v>165</v>
      </c>
    </row>
    <row r="1873" spans="2:65" s="14" customFormat="1" ht="10.199999999999999">
      <c r="B1873" s="163"/>
      <c r="D1873" s="150" t="s">
        <v>177</v>
      </c>
      <c r="E1873" s="164" t="s">
        <v>31</v>
      </c>
      <c r="F1873" s="165" t="s">
        <v>180</v>
      </c>
      <c r="H1873" s="166">
        <v>1</v>
      </c>
      <c r="I1873" s="167"/>
      <c r="L1873" s="163"/>
      <c r="M1873" s="168"/>
      <c r="T1873" s="169"/>
      <c r="AT1873" s="164" t="s">
        <v>177</v>
      </c>
      <c r="AU1873" s="164" t="s">
        <v>87</v>
      </c>
      <c r="AV1873" s="14" t="s">
        <v>173</v>
      </c>
      <c r="AW1873" s="14" t="s">
        <v>38</v>
      </c>
      <c r="AX1873" s="14" t="s">
        <v>39</v>
      </c>
      <c r="AY1873" s="164" t="s">
        <v>165</v>
      </c>
    </row>
    <row r="1874" spans="2:65" s="1" customFormat="1" ht="33" customHeight="1">
      <c r="B1874" s="35"/>
      <c r="C1874" s="177" t="s">
        <v>1894</v>
      </c>
      <c r="D1874" s="177" t="s">
        <v>409</v>
      </c>
      <c r="E1874" s="178" t="s">
        <v>1895</v>
      </c>
      <c r="F1874" s="179" t="s">
        <v>1896</v>
      </c>
      <c r="G1874" s="180" t="s">
        <v>171</v>
      </c>
      <c r="H1874" s="181">
        <v>1</v>
      </c>
      <c r="I1874" s="182"/>
      <c r="J1874" s="183">
        <f>ROUND(I1874*H1874,2)</f>
        <v>0</v>
      </c>
      <c r="K1874" s="179" t="s">
        <v>31</v>
      </c>
      <c r="L1874" s="184"/>
      <c r="M1874" s="185" t="s">
        <v>31</v>
      </c>
      <c r="N1874" s="186" t="s">
        <v>49</v>
      </c>
      <c r="P1874" s="141">
        <f>O1874*H1874</f>
        <v>0</v>
      </c>
      <c r="Q1874" s="141">
        <v>0.3752432</v>
      </c>
      <c r="R1874" s="141">
        <f>Q1874*H1874</f>
        <v>0.3752432</v>
      </c>
      <c r="S1874" s="141">
        <v>0</v>
      </c>
      <c r="T1874" s="142">
        <f>S1874*H1874</f>
        <v>0</v>
      </c>
      <c r="AR1874" s="143" t="s">
        <v>483</v>
      </c>
      <c r="AT1874" s="143" t="s">
        <v>409</v>
      </c>
      <c r="AU1874" s="143" t="s">
        <v>87</v>
      </c>
      <c r="AY1874" s="19" t="s">
        <v>165</v>
      </c>
      <c r="BE1874" s="144">
        <f>IF(N1874="základní",J1874,0)</f>
        <v>0</v>
      </c>
      <c r="BF1874" s="144">
        <f>IF(N1874="snížená",J1874,0)</f>
        <v>0</v>
      </c>
      <c r="BG1874" s="144">
        <f>IF(N1874="zákl. přenesená",J1874,0)</f>
        <v>0</v>
      </c>
      <c r="BH1874" s="144">
        <f>IF(N1874="sníž. přenesená",J1874,0)</f>
        <v>0</v>
      </c>
      <c r="BI1874" s="144">
        <f>IF(N1874="nulová",J1874,0)</f>
        <v>0</v>
      </c>
      <c r="BJ1874" s="19" t="s">
        <v>39</v>
      </c>
      <c r="BK1874" s="144">
        <f>ROUND(I1874*H1874,2)</f>
        <v>0</v>
      </c>
      <c r="BL1874" s="19" t="s">
        <v>313</v>
      </c>
      <c r="BM1874" s="143" t="s">
        <v>1897</v>
      </c>
    </row>
    <row r="1875" spans="2:65" s="1" customFormat="1" ht="16.5" customHeight="1">
      <c r="B1875" s="35"/>
      <c r="C1875" s="132" t="s">
        <v>1898</v>
      </c>
      <c r="D1875" s="132" t="s">
        <v>168</v>
      </c>
      <c r="E1875" s="133" t="s">
        <v>1899</v>
      </c>
      <c r="F1875" s="134" t="s">
        <v>1900</v>
      </c>
      <c r="G1875" s="135" t="s">
        <v>103</v>
      </c>
      <c r="H1875" s="136">
        <v>37.6</v>
      </c>
      <c r="I1875" s="137"/>
      <c r="J1875" s="138">
        <f>ROUND(I1875*H1875,2)</f>
        <v>0</v>
      </c>
      <c r="K1875" s="134" t="s">
        <v>172</v>
      </c>
      <c r="L1875" s="35"/>
      <c r="M1875" s="139" t="s">
        <v>31</v>
      </c>
      <c r="N1875" s="140" t="s">
        <v>49</v>
      </c>
      <c r="P1875" s="141">
        <f>O1875*H1875</f>
        <v>0</v>
      </c>
      <c r="Q1875" s="141">
        <v>0</v>
      </c>
      <c r="R1875" s="141">
        <f>Q1875*H1875</f>
        <v>0</v>
      </c>
      <c r="S1875" s="141">
        <v>5.0000000000000001E-3</v>
      </c>
      <c r="T1875" s="142">
        <f>S1875*H1875</f>
        <v>0.188</v>
      </c>
      <c r="AR1875" s="143" t="s">
        <v>313</v>
      </c>
      <c r="AT1875" s="143" t="s">
        <v>168</v>
      </c>
      <c r="AU1875" s="143" t="s">
        <v>87</v>
      </c>
      <c r="AY1875" s="19" t="s">
        <v>165</v>
      </c>
      <c r="BE1875" s="144">
        <f>IF(N1875="základní",J1875,0)</f>
        <v>0</v>
      </c>
      <c r="BF1875" s="144">
        <f>IF(N1875="snížená",J1875,0)</f>
        <v>0</v>
      </c>
      <c r="BG1875" s="144">
        <f>IF(N1875="zákl. přenesená",J1875,0)</f>
        <v>0</v>
      </c>
      <c r="BH1875" s="144">
        <f>IF(N1875="sníž. přenesená",J1875,0)</f>
        <v>0</v>
      </c>
      <c r="BI1875" s="144">
        <f>IF(N1875="nulová",J1875,0)</f>
        <v>0</v>
      </c>
      <c r="BJ1875" s="19" t="s">
        <v>39</v>
      </c>
      <c r="BK1875" s="144">
        <f>ROUND(I1875*H1875,2)</f>
        <v>0</v>
      </c>
      <c r="BL1875" s="19" t="s">
        <v>313</v>
      </c>
      <c r="BM1875" s="143" t="s">
        <v>1901</v>
      </c>
    </row>
    <row r="1876" spans="2:65" s="1" customFormat="1" ht="10.199999999999999" hidden="1">
      <c r="B1876" s="35"/>
      <c r="D1876" s="145" t="s">
        <v>175</v>
      </c>
      <c r="F1876" s="146" t="s">
        <v>1902</v>
      </c>
      <c r="I1876" s="147"/>
      <c r="L1876" s="35"/>
      <c r="M1876" s="148"/>
      <c r="T1876" s="56"/>
      <c r="AT1876" s="19" t="s">
        <v>175</v>
      </c>
      <c r="AU1876" s="19" t="s">
        <v>87</v>
      </c>
    </row>
    <row r="1877" spans="2:65" s="12" customFormat="1" ht="10.199999999999999">
      <c r="B1877" s="149"/>
      <c r="D1877" s="150" t="s">
        <v>177</v>
      </c>
      <c r="E1877" s="151" t="s">
        <v>31</v>
      </c>
      <c r="F1877" s="152" t="s">
        <v>1903</v>
      </c>
      <c r="H1877" s="151" t="s">
        <v>31</v>
      </c>
      <c r="I1877" s="153"/>
      <c r="L1877" s="149"/>
      <c r="M1877" s="154"/>
      <c r="T1877" s="155"/>
      <c r="AT1877" s="151" t="s">
        <v>177</v>
      </c>
      <c r="AU1877" s="151" t="s">
        <v>87</v>
      </c>
      <c r="AV1877" s="12" t="s">
        <v>39</v>
      </c>
      <c r="AW1877" s="12" t="s">
        <v>38</v>
      </c>
      <c r="AX1877" s="12" t="s">
        <v>78</v>
      </c>
      <c r="AY1877" s="151" t="s">
        <v>165</v>
      </c>
    </row>
    <row r="1878" spans="2:65" s="12" customFormat="1" ht="10.199999999999999">
      <c r="B1878" s="149"/>
      <c r="D1878" s="150" t="s">
        <v>177</v>
      </c>
      <c r="E1878" s="151" t="s">
        <v>31</v>
      </c>
      <c r="F1878" s="152" t="s">
        <v>1175</v>
      </c>
      <c r="H1878" s="151" t="s">
        <v>31</v>
      </c>
      <c r="I1878" s="153"/>
      <c r="L1878" s="149"/>
      <c r="M1878" s="154"/>
      <c r="T1878" s="155"/>
      <c r="AT1878" s="151" t="s">
        <v>177</v>
      </c>
      <c r="AU1878" s="151" t="s">
        <v>87</v>
      </c>
      <c r="AV1878" s="12" t="s">
        <v>39</v>
      </c>
      <c r="AW1878" s="12" t="s">
        <v>38</v>
      </c>
      <c r="AX1878" s="12" t="s">
        <v>78</v>
      </c>
      <c r="AY1878" s="151" t="s">
        <v>165</v>
      </c>
    </row>
    <row r="1879" spans="2:65" s="13" customFormat="1" ht="10.199999999999999">
      <c r="B1879" s="156"/>
      <c r="D1879" s="150" t="s">
        <v>177</v>
      </c>
      <c r="E1879" s="157" t="s">
        <v>31</v>
      </c>
      <c r="F1879" s="158" t="s">
        <v>1904</v>
      </c>
      <c r="H1879" s="159">
        <v>20.8</v>
      </c>
      <c r="I1879" s="160"/>
      <c r="L1879" s="156"/>
      <c r="M1879" s="161"/>
      <c r="T1879" s="162"/>
      <c r="AT1879" s="157" t="s">
        <v>177</v>
      </c>
      <c r="AU1879" s="157" t="s">
        <v>87</v>
      </c>
      <c r="AV1879" s="13" t="s">
        <v>87</v>
      </c>
      <c r="AW1879" s="13" t="s">
        <v>38</v>
      </c>
      <c r="AX1879" s="13" t="s">
        <v>78</v>
      </c>
      <c r="AY1879" s="157" t="s">
        <v>165</v>
      </c>
    </row>
    <row r="1880" spans="2:65" s="12" customFormat="1" ht="10.199999999999999">
      <c r="B1880" s="149"/>
      <c r="D1880" s="150" t="s">
        <v>177</v>
      </c>
      <c r="E1880" s="151" t="s">
        <v>31</v>
      </c>
      <c r="F1880" s="152" t="s">
        <v>1177</v>
      </c>
      <c r="H1880" s="151" t="s">
        <v>31</v>
      </c>
      <c r="I1880" s="153"/>
      <c r="L1880" s="149"/>
      <c r="M1880" s="154"/>
      <c r="T1880" s="155"/>
      <c r="AT1880" s="151" t="s">
        <v>177</v>
      </c>
      <c r="AU1880" s="151" t="s">
        <v>87</v>
      </c>
      <c r="AV1880" s="12" t="s">
        <v>39</v>
      </c>
      <c r="AW1880" s="12" t="s">
        <v>38</v>
      </c>
      <c r="AX1880" s="12" t="s">
        <v>78</v>
      </c>
      <c r="AY1880" s="151" t="s">
        <v>165</v>
      </c>
    </row>
    <row r="1881" spans="2:65" s="13" customFormat="1" ht="10.199999999999999">
      <c r="B1881" s="156"/>
      <c r="D1881" s="150" t="s">
        <v>177</v>
      </c>
      <c r="E1881" s="157" t="s">
        <v>31</v>
      </c>
      <c r="F1881" s="158" t="s">
        <v>1905</v>
      </c>
      <c r="H1881" s="159">
        <v>16.8</v>
      </c>
      <c r="I1881" s="160"/>
      <c r="L1881" s="156"/>
      <c r="M1881" s="161"/>
      <c r="T1881" s="162"/>
      <c r="AT1881" s="157" t="s">
        <v>177</v>
      </c>
      <c r="AU1881" s="157" t="s">
        <v>87</v>
      </c>
      <c r="AV1881" s="13" t="s">
        <v>87</v>
      </c>
      <c r="AW1881" s="13" t="s">
        <v>38</v>
      </c>
      <c r="AX1881" s="13" t="s">
        <v>78</v>
      </c>
      <c r="AY1881" s="157" t="s">
        <v>165</v>
      </c>
    </row>
    <row r="1882" spans="2:65" s="14" customFormat="1" ht="10.199999999999999">
      <c r="B1882" s="163"/>
      <c r="D1882" s="150" t="s">
        <v>177</v>
      </c>
      <c r="E1882" s="164" t="s">
        <v>31</v>
      </c>
      <c r="F1882" s="165" t="s">
        <v>180</v>
      </c>
      <c r="H1882" s="166">
        <v>37.6</v>
      </c>
      <c r="I1882" s="167"/>
      <c r="L1882" s="163"/>
      <c r="M1882" s="168"/>
      <c r="T1882" s="169"/>
      <c r="AT1882" s="164" t="s">
        <v>177</v>
      </c>
      <c r="AU1882" s="164" t="s">
        <v>87</v>
      </c>
      <c r="AV1882" s="14" t="s">
        <v>173</v>
      </c>
      <c r="AW1882" s="14" t="s">
        <v>38</v>
      </c>
      <c r="AX1882" s="14" t="s">
        <v>39</v>
      </c>
      <c r="AY1882" s="164" t="s">
        <v>165</v>
      </c>
    </row>
    <row r="1883" spans="2:65" s="1" customFormat="1" ht="37.799999999999997" customHeight="1">
      <c r="B1883" s="35"/>
      <c r="C1883" s="132" t="s">
        <v>1906</v>
      </c>
      <c r="D1883" s="132" t="s">
        <v>168</v>
      </c>
      <c r="E1883" s="133" t="s">
        <v>1907</v>
      </c>
      <c r="F1883" s="134" t="s">
        <v>1908</v>
      </c>
      <c r="G1883" s="135" t="s">
        <v>103</v>
      </c>
      <c r="H1883" s="136">
        <v>118.07</v>
      </c>
      <c r="I1883" s="137"/>
      <c r="J1883" s="138">
        <f>ROUND(I1883*H1883,2)</f>
        <v>0</v>
      </c>
      <c r="K1883" s="134" t="s">
        <v>172</v>
      </c>
      <c r="L1883" s="35"/>
      <c r="M1883" s="139" t="s">
        <v>31</v>
      </c>
      <c r="N1883" s="140" t="s">
        <v>49</v>
      </c>
      <c r="P1883" s="141">
        <f>O1883*H1883</f>
        <v>0</v>
      </c>
      <c r="Q1883" s="141">
        <v>1.6000000000000001E-4</v>
      </c>
      <c r="R1883" s="141">
        <f>Q1883*H1883</f>
        <v>1.88912E-2</v>
      </c>
      <c r="S1883" s="141">
        <v>0</v>
      </c>
      <c r="T1883" s="142">
        <f>S1883*H1883</f>
        <v>0</v>
      </c>
      <c r="AR1883" s="143" t="s">
        <v>313</v>
      </c>
      <c r="AT1883" s="143" t="s">
        <v>168</v>
      </c>
      <c r="AU1883" s="143" t="s">
        <v>87</v>
      </c>
      <c r="AY1883" s="19" t="s">
        <v>165</v>
      </c>
      <c r="BE1883" s="144">
        <f>IF(N1883="základní",J1883,0)</f>
        <v>0</v>
      </c>
      <c r="BF1883" s="144">
        <f>IF(N1883="snížená",J1883,0)</f>
        <v>0</v>
      </c>
      <c r="BG1883" s="144">
        <f>IF(N1883="zákl. přenesená",J1883,0)</f>
        <v>0</v>
      </c>
      <c r="BH1883" s="144">
        <f>IF(N1883="sníž. přenesená",J1883,0)</f>
        <v>0</v>
      </c>
      <c r="BI1883" s="144">
        <f>IF(N1883="nulová",J1883,0)</f>
        <v>0</v>
      </c>
      <c r="BJ1883" s="19" t="s">
        <v>39</v>
      </c>
      <c r="BK1883" s="144">
        <f>ROUND(I1883*H1883,2)</f>
        <v>0</v>
      </c>
      <c r="BL1883" s="19" t="s">
        <v>313</v>
      </c>
      <c r="BM1883" s="143" t="s">
        <v>1909</v>
      </c>
    </row>
    <row r="1884" spans="2:65" s="1" customFormat="1" ht="10.199999999999999" hidden="1">
      <c r="B1884" s="35"/>
      <c r="D1884" s="145" t="s">
        <v>175</v>
      </c>
      <c r="F1884" s="146" t="s">
        <v>1910</v>
      </c>
      <c r="I1884" s="147"/>
      <c r="L1884" s="35"/>
      <c r="M1884" s="148"/>
      <c r="T1884" s="56"/>
      <c r="AT1884" s="19" t="s">
        <v>175</v>
      </c>
      <c r="AU1884" s="19" t="s">
        <v>87</v>
      </c>
    </row>
    <row r="1885" spans="2:65" s="12" customFormat="1" ht="10.199999999999999">
      <c r="B1885" s="149"/>
      <c r="D1885" s="150" t="s">
        <v>177</v>
      </c>
      <c r="E1885" s="151" t="s">
        <v>31</v>
      </c>
      <c r="F1885" s="152" t="s">
        <v>1911</v>
      </c>
      <c r="H1885" s="151" t="s">
        <v>31</v>
      </c>
      <c r="I1885" s="153"/>
      <c r="L1885" s="149"/>
      <c r="M1885" s="154"/>
      <c r="T1885" s="155"/>
      <c r="AT1885" s="151" t="s">
        <v>177</v>
      </c>
      <c r="AU1885" s="151" t="s">
        <v>87</v>
      </c>
      <c r="AV1885" s="12" t="s">
        <v>39</v>
      </c>
      <c r="AW1885" s="12" t="s">
        <v>38</v>
      </c>
      <c r="AX1885" s="12" t="s">
        <v>78</v>
      </c>
      <c r="AY1885" s="151" t="s">
        <v>165</v>
      </c>
    </row>
    <row r="1886" spans="2:65" s="13" customFormat="1" ht="20.399999999999999">
      <c r="B1886" s="156"/>
      <c r="D1886" s="150" t="s">
        <v>177</v>
      </c>
      <c r="E1886" s="157" t="s">
        <v>31</v>
      </c>
      <c r="F1886" s="158" t="s">
        <v>1912</v>
      </c>
      <c r="H1886" s="159">
        <v>52.98</v>
      </c>
      <c r="I1886" s="160"/>
      <c r="L1886" s="156"/>
      <c r="M1886" s="161"/>
      <c r="T1886" s="162"/>
      <c r="AT1886" s="157" t="s">
        <v>177</v>
      </c>
      <c r="AU1886" s="157" t="s">
        <v>87</v>
      </c>
      <c r="AV1886" s="13" t="s">
        <v>87</v>
      </c>
      <c r="AW1886" s="13" t="s">
        <v>38</v>
      </c>
      <c r="AX1886" s="13" t="s">
        <v>78</v>
      </c>
      <c r="AY1886" s="157" t="s">
        <v>165</v>
      </c>
    </row>
    <row r="1887" spans="2:65" s="13" customFormat="1" ht="20.399999999999999">
      <c r="B1887" s="156"/>
      <c r="D1887" s="150" t="s">
        <v>177</v>
      </c>
      <c r="E1887" s="157" t="s">
        <v>31</v>
      </c>
      <c r="F1887" s="158" t="s">
        <v>1913</v>
      </c>
      <c r="H1887" s="159">
        <v>52.5</v>
      </c>
      <c r="I1887" s="160"/>
      <c r="L1887" s="156"/>
      <c r="M1887" s="161"/>
      <c r="T1887" s="162"/>
      <c r="AT1887" s="157" t="s">
        <v>177</v>
      </c>
      <c r="AU1887" s="157" t="s">
        <v>87</v>
      </c>
      <c r="AV1887" s="13" t="s">
        <v>87</v>
      </c>
      <c r="AW1887" s="13" t="s">
        <v>38</v>
      </c>
      <c r="AX1887" s="13" t="s">
        <v>78</v>
      </c>
      <c r="AY1887" s="157" t="s">
        <v>165</v>
      </c>
    </row>
    <row r="1888" spans="2:65" s="12" customFormat="1" ht="10.199999999999999">
      <c r="B1888" s="149"/>
      <c r="D1888" s="150" t="s">
        <v>177</v>
      </c>
      <c r="E1888" s="151" t="s">
        <v>31</v>
      </c>
      <c r="F1888" s="152" t="s">
        <v>1914</v>
      </c>
      <c r="H1888" s="151" t="s">
        <v>31</v>
      </c>
      <c r="I1888" s="153"/>
      <c r="L1888" s="149"/>
      <c r="M1888" s="154"/>
      <c r="T1888" s="155"/>
      <c r="AT1888" s="151" t="s">
        <v>177</v>
      </c>
      <c r="AU1888" s="151" t="s">
        <v>87</v>
      </c>
      <c r="AV1888" s="12" t="s">
        <v>39</v>
      </c>
      <c r="AW1888" s="12" t="s">
        <v>38</v>
      </c>
      <c r="AX1888" s="12" t="s">
        <v>78</v>
      </c>
      <c r="AY1888" s="151" t="s">
        <v>165</v>
      </c>
    </row>
    <row r="1889" spans="2:65" s="13" customFormat="1" ht="10.199999999999999">
      <c r="B1889" s="156"/>
      <c r="D1889" s="150" t="s">
        <v>177</v>
      </c>
      <c r="E1889" s="157" t="s">
        <v>31</v>
      </c>
      <c r="F1889" s="158" t="s">
        <v>329</v>
      </c>
      <c r="H1889" s="159">
        <v>5.24</v>
      </c>
      <c r="I1889" s="160"/>
      <c r="L1889" s="156"/>
      <c r="M1889" s="161"/>
      <c r="T1889" s="162"/>
      <c r="AT1889" s="157" t="s">
        <v>177</v>
      </c>
      <c r="AU1889" s="157" t="s">
        <v>87</v>
      </c>
      <c r="AV1889" s="13" t="s">
        <v>87</v>
      </c>
      <c r="AW1889" s="13" t="s">
        <v>38</v>
      </c>
      <c r="AX1889" s="13" t="s">
        <v>78</v>
      </c>
      <c r="AY1889" s="157" t="s">
        <v>165</v>
      </c>
    </row>
    <row r="1890" spans="2:65" s="12" customFormat="1" ht="10.199999999999999">
      <c r="B1890" s="149"/>
      <c r="D1890" s="150" t="s">
        <v>177</v>
      </c>
      <c r="E1890" s="151" t="s">
        <v>31</v>
      </c>
      <c r="F1890" s="152" t="s">
        <v>1915</v>
      </c>
      <c r="H1890" s="151" t="s">
        <v>31</v>
      </c>
      <c r="I1890" s="153"/>
      <c r="L1890" s="149"/>
      <c r="M1890" s="154"/>
      <c r="T1890" s="155"/>
      <c r="AT1890" s="151" t="s">
        <v>177</v>
      </c>
      <c r="AU1890" s="151" t="s">
        <v>87</v>
      </c>
      <c r="AV1890" s="12" t="s">
        <v>39</v>
      </c>
      <c r="AW1890" s="12" t="s">
        <v>38</v>
      </c>
      <c r="AX1890" s="12" t="s">
        <v>78</v>
      </c>
      <c r="AY1890" s="151" t="s">
        <v>165</v>
      </c>
    </row>
    <row r="1891" spans="2:65" s="13" customFormat="1" ht="10.199999999999999">
      <c r="B1891" s="156"/>
      <c r="D1891" s="150" t="s">
        <v>177</v>
      </c>
      <c r="E1891" s="157" t="s">
        <v>31</v>
      </c>
      <c r="F1891" s="158" t="s">
        <v>1916</v>
      </c>
      <c r="H1891" s="159">
        <v>7.35</v>
      </c>
      <c r="I1891" s="160"/>
      <c r="L1891" s="156"/>
      <c r="M1891" s="161"/>
      <c r="T1891" s="162"/>
      <c r="AT1891" s="157" t="s">
        <v>177</v>
      </c>
      <c r="AU1891" s="157" t="s">
        <v>87</v>
      </c>
      <c r="AV1891" s="13" t="s">
        <v>87</v>
      </c>
      <c r="AW1891" s="13" t="s">
        <v>38</v>
      </c>
      <c r="AX1891" s="13" t="s">
        <v>78</v>
      </c>
      <c r="AY1891" s="157" t="s">
        <v>165</v>
      </c>
    </row>
    <row r="1892" spans="2:65" s="14" customFormat="1" ht="10.199999999999999">
      <c r="B1892" s="163"/>
      <c r="D1892" s="150" t="s">
        <v>177</v>
      </c>
      <c r="E1892" s="164" t="s">
        <v>31</v>
      </c>
      <c r="F1892" s="165" t="s">
        <v>180</v>
      </c>
      <c r="H1892" s="166">
        <v>118.07</v>
      </c>
      <c r="I1892" s="167"/>
      <c r="L1892" s="163"/>
      <c r="M1892" s="168"/>
      <c r="T1892" s="169"/>
      <c r="AT1892" s="164" t="s">
        <v>177</v>
      </c>
      <c r="AU1892" s="164" t="s">
        <v>87</v>
      </c>
      <c r="AV1892" s="14" t="s">
        <v>173</v>
      </c>
      <c r="AW1892" s="14" t="s">
        <v>38</v>
      </c>
      <c r="AX1892" s="14" t="s">
        <v>39</v>
      </c>
      <c r="AY1892" s="164" t="s">
        <v>165</v>
      </c>
    </row>
    <row r="1893" spans="2:65" s="1" customFormat="1" ht="33" customHeight="1">
      <c r="B1893" s="35"/>
      <c r="C1893" s="132" t="s">
        <v>1917</v>
      </c>
      <c r="D1893" s="132" t="s">
        <v>168</v>
      </c>
      <c r="E1893" s="133" t="s">
        <v>1918</v>
      </c>
      <c r="F1893" s="134" t="s">
        <v>1919</v>
      </c>
      <c r="G1893" s="135" t="s">
        <v>103</v>
      </c>
      <c r="H1893" s="136">
        <v>36.24</v>
      </c>
      <c r="I1893" s="137"/>
      <c r="J1893" s="138">
        <f>ROUND(I1893*H1893,2)</f>
        <v>0</v>
      </c>
      <c r="K1893" s="134" t="s">
        <v>172</v>
      </c>
      <c r="L1893" s="35"/>
      <c r="M1893" s="139" t="s">
        <v>31</v>
      </c>
      <c r="N1893" s="140" t="s">
        <v>49</v>
      </c>
      <c r="P1893" s="141">
        <f>O1893*H1893</f>
        <v>0</v>
      </c>
      <c r="Q1893" s="141">
        <v>0</v>
      </c>
      <c r="R1893" s="141">
        <f>Q1893*H1893</f>
        <v>0</v>
      </c>
      <c r="S1893" s="141">
        <v>0</v>
      </c>
      <c r="T1893" s="142">
        <f>S1893*H1893</f>
        <v>0</v>
      </c>
      <c r="AR1893" s="143" t="s">
        <v>313</v>
      </c>
      <c r="AT1893" s="143" t="s">
        <v>168</v>
      </c>
      <c r="AU1893" s="143" t="s">
        <v>87</v>
      </c>
      <c r="AY1893" s="19" t="s">
        <v>165</v>
      </c>
      <c r="BE1893" s="144">
        <f>IF(N1893="základní",J1893,0)</f>
        <v>0</v>
      </c>
      <c r="BF1893" s="144">
        <f>IF(N1893="snížená",J1893,0)</f>
        <v>0</v>
      </c>
      <c r="BG1893" s="144">
        <f>IF(N1893="zákl. přenesená",J1893,0)</f>
        <v>0</v>
      </c>
      <c r="BH1893" s="144">
        <f>IF(N1893="sníž. přenesená",J1893,0)</f>
        <v>0</v>
      </c>
      <c r="BI1893" s="144">
        <f>IF(N1893="nulová",J1893,0)</f>
        <v>0</v>
      </c>
      <c r="BJ1893" s="19" t="s">
        <v>39</v>
      </c>
      <c r="BK1893" s="144">
        <f>ROUND(I1893*H1893,2)</f>
        <v>0</v>
      </c>
      <c r="BL1893" s="19" t="s">
        <v>313</v>
      </c>
      <c r="BM1893" s="143" t="s">
        <v>1920</v>
      </c>
    </row>
    <row r="1894" spans="2:65" s="1" customFormat="1" ht="10.199999999999999" hidden="1">
      <c r="B1894" s="35"/>
      <c r="D1894" s="145" t="s">
        <v>175</v>
      </c>
      <c r="F1894" s="146" t="s">
        <v>1921</v>
      </c>
      <c r="I1894" s="147"/>
      <c r="L1894" s="35"/>
      <c r="M1894" s="148"/>
      <c r="T1894" s="56"/>
      <c r="AT1894" s="19" t="s">
        <v>175</v>
      </c>
      <c r="AU1894" s="19" t="s">
        <v>87</v>
      </c>
    </row>
    <row r="1895" spans="2:65" s="12" customFormat="1" ht="10.199999999999999">
      <c r="B1895" s="149"/>
      <c r="D1895" s="150" t="s">
        <v>177</v>
      </c>
      <c r="E1895" s="151" t="s">
        <v>31</v>
      </c>
      <c r="F1895" s="152" t="s">
        <v>1922</v>
      </c>
      <c r="H1895" s="151" t="s">
        <v>31</v>
      </c>
      <c r="I1895" s="153"/>
      <c r="L1895" s="149"/>
      <c r="M1895" s="154"/>
      <c r="T1895" s="155"/>
      <c r="AT1895" s="151" t="s">
        <v>177</v>
      </c>
      <c r="AU1895" s="151" t="s">
        <v>87</v>
      </c>
      <c r="AV1895" s="12" t="s">
        <v>39</v>
      </c>
      <c r="AW1895" s="12" t="s">
        <v>38</v>
      </c>
      <c r="AX1895" s="12" t="s">
        <v>78</v>
      </c>
      <c r="AY1895" s="151" t="s">
        <v>165</v>
      </c>
    </row>
    <row r="1896" spans="2:65" s="12" customFormat="1" ht="10.199999999999999">
      <c r="B1896" s="149"/>
      <c r="D1896" s="150" t="s">
        <v>177</v>
      </c>
      <c r="E1896" s="151" t="s">
        <v>31</v>
      </c>
      <c r="F1896" s="152" t="s">
        <v>1175</v>
      </c>
      <c r="H1896" s="151" t="s">
        <v>31</v>
      </c>
      <c r="I1896" s="153"/>
      <c r="L1896" s="149"/>
      <c r="M1896" s="154"/>
      <c r="T1896" s="155"/>
      <c r="AT1896" s="151" t="s">
        <v>177</v>
      </c>
      <c r="AU1896" s="151" t="s">
        <v>87</v>
      </c>
      <c r="AV1896" s="12" t="s">
        <v>39</v>
      </c>
      <c r="AW1896" s="12" t="s">
        <v>38</v>
      </c>
      <c r="AX1896" s="12" t="s">
        <v>78</v>
      </c>
      <c r="AY1896" s="151" t="s">
        <v>165</v>
      </c>
    </row>
    <row r="1897" spans="2:65" s="13" customFormat="1" ht="10.199999999999999">
      <c r="B1897" s="156"/>
      <c r="D1897" s="150" t="s">
        <v>177</v>
      </c>
      <c r="E1897" s="157" t="s">
        <v>31</v>
      </c>
      <c r="F1897" s="158" t="s">
        <v>1923</v>
      </c>
      <c r="H1897" s="159">
        <v>19.14</v>
      </c>
      <c r="I1897" s="160"/>
      <c r="L1897" s="156"/>
      <c r="M1897" s="161"/>
      <c r="T1897" s="162"/>
      <c r="AT1897" s="157" t="s">
        <v>177</v>
      </c>
      <c r="AU1897" s="157" t="s">
        <v>87</v>
      </c>
      <c r="AV1897" s="13" t="s">
        <v>87</v>
      </c>
      <c r="AW1897" s="13" t="s">
        <v>38</v>
      </c>
      <c r="AX1897" s="13" t="s">
        <v>78</v>
      </c>
      <c r="AY1897" s="157" t="s">
        <v>165</v>
      </c>
    </row>
    <row r="1898" spans="2:65" s="12" customFormat="1" ht="10.199999999999999">
      <c r="B1898" s="149"/>
      <c r="D1898" s="150" t="s">
        <v>177</v>
      </c>
      <c r="E1898" s="151" t="s">
        <v>31</v>
      </c>
      <c r="F1898" s="152" t="s">
        <v>1177</v>
      </c>
      <c r="H1898" s="151" t="s">
        <v>31</v>
      </c>
      <c r="I1898" s="153"/>
      <c r="L1898" s="149"/>
      <c r="M1898" s="154"/>
      <c r="T1898" s="155"/>
      <c r="AT1898" s="151" t="s">
        <v>177</v>
      </c>
      <c r="AU1898" s="151" t="s">
        <v>87</v>
      </c>
      <c r="AV1898" s="12" t="s">
        <v>39</v>
      </c>
      <c r="AW1898" s="12" t="s">
        <v>38</v>
      </c>
      <c r="AX1898" s="12" t="s">
        <v>78</v>
      </c>
      <c r="AY1898" s="151" t="s">
        <v>165</v>
      </c>
    </row>
    <row r="1899" spans="2:65" s="13" customFormat="1" ht="10.199999999999999">
      <c r="B1899" s="156"/>
      <c r="D1899" s="150" t="s">
        <v>177</v>
      </c>
      <c r="E1899" s="157" t="s">
        <v>31</v>
      </c>
      <c r="F1899" s="158" t="s">
        <v>1924</v>
      </c>
      <c r="H1899" s="159">
        <v>17.100000000000001</v>
      </c>
      <c r="I1899" s="160"/>
      <c r="L1899" s="156"/>
      <c r="M1899" s="161"/>
      <c r="T1899" s="162"/>
      <c r="AT1899" s="157" t="s">
        <v>177</v>
      </c>
      <c r="AU1899" s="157" t="s">
        <v>87</v>
      </c>
      <c r="AV1899" s="13" t="s">
        <v>87</v>
      </c>
      <c r="AW1899" s="13" t="s">
        <v>38</v>
      </c>
      <c r="AX1899" s="13" t="s">
        <v>78</v>
      </c>
      <c r="AY1899" s="157" t="s">
        <v>165</v>
      </c>
    </row>
    <row r="1900" spans="2:65" s="14" customFormat="1" ht="10.199999999999999">
      <c r="B1900" s="163"/>
      <c r="D1900" s="150" t="s">
        <v>177</v>
      </c>
      <c r="E1900" s="164" t="s">
        <v>31</v>
      </c>
      <c r="F1900" s="165" t="s">
        <v>180</v>
      </c>
      <c r="H1900" s="166">
        <v>36.24</v>
      </c>
      <c r="I1900" s="167"/>
      <c r="L1900" s="163"/>
      <c r="M1900" s="168"/>
      <c r="T1900" s="169"/>
      <c r="AT1900" s="164" t="s">
        <v>177</v>
      </c>
      <c r="AU1900" s="164" t="s">
        <v>87</v>
      </c>
      <c r="AV1900" s="14" t="s">
        <v>173</v>
      </c>
      <c r="AW1900" s="14" t="s">
        <v>38</v>
      </c>
      <c r="AX1900" s="14" t="s">
        <v>39</v>
      </c>
      <c r="AY1900" s="164" t="s">
        <v>165</v>
      </c>
    </row>
    <row r="1901" spans="2:65" s="1" customFormat="1" ht="24.15" customHeight="1">
      <c r="B1901" s="35"/>
      <c r="C1901" s="177" t="s">
        <v>1925</v>
      </c>
      <c r="D1901" s="177" t="s">
        <v>409</v>
      </c>
      <c r="E1901" s="178" t="s">
        <v>1926</v>
      </c>
      <c r="F1901" s="179" t="s">
        <v>1927</v>
      </c>
      <c r="G1901" s="180" t="s">
        <v>103</v>
      </c>
      <c r="H1901" s="181">
        <v>17.954999999999998</v>
      </c>
      <c r="I1901" s="182"/>
      <c r="J1901" s="183">
        <f>ROUND(I1901*H1901,2)</f>
        <v>0</v>
      </c>
      <c r="K1901" s="179" t="s">
        <v>172</v>
      </c>
      <c r="L1901" s="184"/>
      <c r="M1901" s="185" t="s">
        <v>31</v>
      </c>
      <c r="N1901" s="186" t="s">
        <v>49</v>
      </c>
      <c r="P1901" s="141">
        <f>O1901*H1901</f>
        <v>0</v>
      </c>
      <c r="Q1901" s="141">
        <v>0.01</v>
      </c>
      <c r="R1901" s="141">
        <f>Q1901*H1901</f>
        <v>0.17954999999999999</v>
      </c>
      <c r="S1901" s="141">
        <v>0</v>
      </c>
      <c r="T1901" s="142">
        <f>S1901*H1901</f>
        <v>0</v>
      </c>
      <c r="AR1901" s="143" t="s">
        <v>483</v>
      </c>
      <c r="AT1901" s="143" t="s">
        <v>409</v>
      </c>
      <c r="AU1901" s="143" t="s">
        <v>87</v>
      </c>
      <c r="AY1901" s="19" t="s">
        <v>165</v>
      </c>
      <c r="BE1901" s="144">
        <f>IF(N1901="základní",J1901,0)</f>
        <v>0</v>
      </c>
      <c r="BF1901" s="144">
        <f>IF(N1901="snížená",J1901,0)</f>
        <v>0</v>
      </c>
      <c r="BG1901" s="144">
        <f>IF(N1901="zákl. přenesená",J1901,0)</f>
        <v>0</v>
      </c>
      <c r="BH1901" s="144">
        <f>IF(N1901="sníž. přenesená",J1901,0)</f>
        <v>0</v>
      </c>
      <c r="BI1901" s="144">
        <f>IF(N1901="nulová",J1901,0)</f>
        <v>0</v>
      </c>
      <c r="BJ1901" s="19" t="s">
        <v>39</v>
      </c>
      <c r="BK1901" s="144">
        <f>ROUND(I1901*H1901,2)</f>
        <v>0</v>
      </c>
      <c r="BL1901" s="19" t="s">
        <v>313</v>
      </c>
      <c r="BM1901" s="143" t="s">
        <v>1928</v>
      </c>
    </row>
    <row r="1902" spans="2:65" s="12" customFormat="1" ht="10.199999999999999">
      <c r="B1902" s="149"/>
      <c r="D1902" s="150" t="s">
        <v>177</v>
      </c>
      <c r="E1902" s="151" t="s">
        <v>31</v>
      </c>
      <c r="F1902" s="152" t="s">
        <v>1177</v>
      </c>
      <c r="H1902" s="151" t="s">
        <v>31</v>
      </c>
      <c r="I1902" s="153"/>
      <c r="L1902" s="149"/>
      <c r="M1902" s="154"/>
      <c r="T1902" s="155"/>
      <c r="AT1902" s="151" t="s">
        <v>177</v>
      </c>
      <c r="AU1902" s="151" t="s">
        <v>87</v>
      </c>
      <c r="AV1902" s="12" t="s">
        <v>39</v>
      </c>
      <c r="AW1902" s="12" t="s">
        <v>38</v>
      </c>
      <c r="AX1902" s="12" t="s">
        <v>78</v>
      </c>
      <c r="AY1902" s="151" t="s">
        <v>165</v>
      </c>
    </row>
    <row r="1903" spans="2:65" s="13" customFormat="1" ht="10.199999999999999">
      <c r="B1903" s="156"/>
      <c r="D1903" s="150" t="s">
        <v>177</v>
      </c>
      <c r="E1903" s="157" t="s">
        <v>31</v>
      </c>
      <c r="F1903" s="158" t="s">
        <v>1929</v>
      </c>
      <c r="H1903" s="159">
        <v>17.954999999999998</v>
      </c>
      <c r="I1903" s="160"/>
      <c r="L1903" s="156"/>
      <c r="M1903" s="161"/>
      <c r="T1903" s="162"/>
      <c r="AT1903" s="157" t="s">
        <v>177</v>
      </c>
      <c r="AU1903" s="157" t="s">
        <v>87</v>
      </c>
      <c r="AV1903" s="13" t="s">
        <v>87</v>
      </c>
      <c r="AW1903" s="13" t="s">
        <v>38</v>
      </c>
      <c r="AX1903" s="13" t="s">
        <v>78</v>
      </c>
      <c r="AY1903" s="157" t="s">
        <v>165</v>
      </c>
    </row>
    <row r="1904" spans="2:65" s="14" customFormat="1" ht="10.199999999999999">
      <c r="B1904" s="163"/>
      <c r="D1904" s="150" t="s">
        <v>177</v>
      </c>
      <c r="E1904" s="164" t="s">
        <v>31</v>
      </c>
      <c r="F1904" s="165" t="s">
        <v>180</v>
      </c>
      <c r="H1904" s="166">
        <v>17.954999999999998</v>
      </c>
      <c r="I1904" s="167"/>
      <c r="L1904" s="163"/>
      <c r="M1904" s="168"/>
      <c r="T1904" s="169"/>
      <c r="AT1904" s="164" t="s">
        <v>177</v>
      </c>
      <c r="AU1904" s="164" t="s">
        <v>87</v>
      </c>
      <c r="AV1904" s="14" t="s">
        <v>173</v>
      </c>
      <c r="AW1904" s="14" t="s">
        <v>38</v>
      </c>
      <c r="AX1904" s="14" t="s">
        <v>39</v>
      </c>
      <c r="AY1904" s="164" t="s">
        <v>165</v>
      </c>
    </row>
    <row r="1905" spans="2:65" s="1" customFormat="1" ht="24.15" customHeight="1">
      <c r="B1905" s="35"/>
      <c r="C1905" s="177" t="s">
        <v>1930</v>
      </c>
      <c r="D1905" s="177" t="s">
        <v>409</v>
      </c>
      <c r="E1905" s="178" t="s">
        <v>1931</v>
      </c>
      <c r="F1905" s="179" t="s">
        <v>1932</v>
      </c>
      <c r="G1905" s="180" t="s">
        <v>103</v>
      </c>
      <c r="H1905" s="181">
        <v>20.097000000000001</v>
      </c>
      <c r="I1905" s="182"/>
      <c r="J1905" s="183">
        <f>ROUND(I1905*H1905,2)</f>
        <v>0</v>
      </c>
      <c r="K1905" s="179" t="s">
        <v>172</v>
      </c>
      <c r="L1905" s="184"/>
      <c r="M1905" s="185" t="s">
        <v>31</v>
      </c>
      <c r="N1905" s="186" t="s">
        <v>49</v>
      </c>
      <c r="P1905" s="141">
        <f>O1905*H1905</f>
        <v>0</v>
      </c>
      <c r="Q1905" s="141">
        <v>1.2E-2</v>
      </c>
      <c r="R1905" s="141">
        <f>Q1905*H1905</f>
        <v>0.24116400000000002</v>
      </c>
      <c r="S1905" s="141">
        <v>0</v>
      </c>
      <c r="T1905" s="142">
        <f>S1905*H1905</f>
        <v>0</v>
      </c>
      <c r="AR1905" s="143" t="s">
        <v>483</v>
      </c>
      <c r="AT1905" s="143" t="s">
        <v>409</v>
      </c>
      <c r="AU1905" s="143" t="s">
        <v>87</v>
      </c>
      <c r="AY1905" s="19" t="s">
        <v>165</v>
      </c>
      <c r="BE1905" s="144">
        <f>IF(N1905="základní",J1905,0)</f>
        <v>0</v>
      </c>
      <c r="BF1905" s="144">
        <f>IF(N1905="snížená",J1905,0)</f>
        <v>0</v>
      </c>
      <c r="BG1905" s="144">
        <f>IF(N1905="zákl. přenesená",J1905,0)</f>
        <v>0</v>
      </c>
      <c r="BH1905" s="144">
        <f>IF(N1905="sníž. přenesená",J1905,0)</f>
        <v>0</v>
      </c>
      <c r="BI1905" s="144">
        <f>IF(N1905="nulová",J1905,0)</f>
        <v>0</v>
      </c>
      <c r="BJ1905" s="19" t="s">
        <v>39</v>
      </c>
      <c r="BK1905" s="144">
        <f>ROUND(I1905*H1905,2)</f>
        <v>0</v>
      </c>
      <c r="BL1905" s="19" t="s">
        <v>313</v>
      </c>
      <c r="BM1905" s="143" t="s">
        <v>1933</v>
      </c>
    </row>
    <row r="1906" spans="2:65" s="12" customFormat="1" ht="10.199999999999999">
      <c r="B1906" s="149"/>
      <c r="D1906" s="150" t="s">
        <v>177</v>
      </c>
      <c r="E1906" s="151" t="s">
        <v>31</v>
      </c>
      <c r="F1906" s="152" t="s">
        <v>1175</v>
      </c>
      <c r="H1906" s="151" t="s">
        <v>31</v>
      </c>
      <c r="I1906" s="153"/>
      <c r="L1906" s="149"/>
      <c r="M1906" s="154"/>
      <c r="T1906" s="155"/>
      <c r="AT1906" s="151" t="s">
        <v>177</v>
      </c>
      <c r="AU1906" s="151" t="s">
        <v>87</v>
      </c>
      <c r="AV1906" s="12" t="s">
        <v>39</v>
      </c>
      <c r="AW1906" s="12" t="s">
        <v>38</v>
      </c>
      <c r="AX1906" s="12" t="s">
        <v>78</v>
      </c>
      <c r="AY1906" s="151" t="s">
        <v>165</v>
      </c>
    </row>
    <row r="1907" spans="2:65" s="13" customFormat="1" ht="10.199999999999999">
      <c r="B1907" s="156"/>
      <c r="D1907" s="150" t="s">
        <v>177</v>
      </c>
      <c r="E1907" s="157" t="s">
        <v>31</v>
      </c>
      <c r="F1907" s="158" t="s">
        <v>1934</v>
      </c>
      <c r="H1907" s="159">
        <v>20.097000000000001</v>
      </c>
      <c r="I1907" s="160"/>
      <c r="L1907" s="156"/>
      <c r="M1907" s="161"/>
      <c r="T1907" s="162"/>
      <c r="AT1907" s="157" t="s">
        <v>177</v>
      </c>
      <c r="AU1907" s="157" t="s">
        <v>87</v>
      </c>
      <c r="AV1907" s="13" t="s">
        <v>87</v>
      </c>
      <c r="AW1907" s="13" t="s">
        <v>38</v>
      </c>
      <c r="AX1907" s="13" t="s">
        <v>78</v>
      </c>
      <c r="AY1907" s="157" t="s">
        <v>165</v>
      </c>
    </row>
    <row r="1908" spans="2:65" s="14" customFormat="1" ht="10.199999999999999">
      <c r="B1908" s="163"/>
      <c r="D1908" s="150" t="s">
        <v>177</v>
      </c>
      <c r="E1908" s="164" t="s">
        <v>31</v>
      </c>
      <c r="F1908" s="165" t="s">
        <v>180</v>
      </c>
      <c r="H1908" s="166">
        <v>20.097000000000001</v>
      </c>
      <c r="I1908" s="167"/>
      <c r="L1908" s="163"/>
      <c r="M1908" s="168"/>
      <c r="T1908" s="169"/>
      <c r="AT1908" s="164" t="s">
        <v>177</v>
      </c>
      <c r="AU1908" s="164" t="s">
        <v>87</v>
      </c>
      <c r="AV1908" s="14" t="s">
        <v>173</v>
      </c>
      <c r="AW1908" s="14" t="s">
        <v>38</v>
      </c>
      <c r="AX1908" s="14" t="s">
        <v>39</v>
      </c>
      <c r="AY1908" s="164" t="s">
        <v>165</v>
      </c>
    </row>
    <row r="1909" spans="2:65" s="1" customFormat="1" ht="24.15" customHeight="1">
      <c r="B1909" s="35"/>
      <c r="C1909" s="177" t="s">
        <v>1935</v>
      </c>
      <c r="D1909" s="177" t="s">
        <v>409</v>
      </c>
      <c r="E1909" s="178" t="s">
        <v>1936</v>
      </c>
      <c r="F1909" s="179" t="s">
        <v>1937</v>
      </c>
      <c r="G1909" s="180" t="s">
        <v>171</v>
      </c>
      <c r="H1909" s="181">
        <v>18</v>
      </c>
      <c r="I1909" s="182"/>
      <c r="J1909" s="183">
        <f>ROUND(I1909*H1909,2)</f>
        <v>0</v>
      </c>
      <c r="K1909" s="179" t="s">
        <v>172</v>
      </c>
      <c r="L1909" s="184"/>
      <c r="M1909" s="185" t="s">
        <v>31</v>
      </c>
      <c r="N1909" s="186" t="s">
        <v>49</v>
      </c>
      <c r="P1909" s="141">
        <f>O1909*H1909</f>
        <v>0</v>
      </c>
      <c r="Q1909" s="141">
        <v>6.0000000000000002E-5</v>
      </c>
      <c r="R1909" s="141">
        <f>Q1909*H1909</f>
        <v>1.08E-3</v>
      </c>
      <c r="S1909" s="141">
        <v>0</v>
      </c>
      <c r="T1909" s="142">
        <f>S1909*H1909</f>
        <v>0</v>
      </c>
      <c r="AR1909" s="143" t="s">
        <v>483</v>
      </c>
      <c r="AT1909" s="143" t="s">
        <v>409</v>
      </c>
      <c r="AU1909" s="143" t="s">
        <v>87</v>
      </c>
      <c r="AY1909" s="19" t="s">
        <v>165</v>
      </c>
      <c r="BE1909" s="144">
        <f>IF(N1909="základní",J1909,0)</f>
        <v>0</v>
      </c>
      <c r="BF1909" s="144">
        <f>IF(N1909="snížená",J1909,0)</f>
        <v>0</v>
      </c>
      <c r="BG1909" s="144">
        <f>IF(N1909="zákl. přenesená",J1909,0)</f>
        <v>0</v>
      </c>
      <c r="BH1909" s="144">
        <f>IF(N1909="sníž. přenesená",J1909,0)</f>
        <v>0</v>
      </c>
      <c r="BI1909" s="144">
        <f>IF(N1909="nulová",J1909,0)</f>
        <v>0</v>
      </c>
      <c r="BJ1909" s="19" t="s">
        <v>39</v>
      </c>
      <c r="BK1909" s="144">
        <f>ROUND(I1909*H1909,2)</f>
        <v>0</v>
      </c>
      <c r="BL1909" s="19" t="s">
        <v>313</v>
      </c>
      <c r="BM1909" s="143" t="s">
        <v>1938</v>
      </c>
    </row>
    <row r="1910" spans="2:65" s="13" customFormat="1" ht="10.199999999999999">
      <c r="B1910" s="156"/>
      <c r="D1910" s="150" t="s">
        <v>177</v>
      </c>
      <c r="E1910" s="157" t="s">
        <v>31</v>
      </c>
      <c r="F1910" s="158" t="s">
        <v>1939</v>
      </c>
      <c r="H1910" s="159">
        <v>18</v>
      </c>
      <c r="I1910" s="160"/>
      <c r="L1910" s="156"/>
      <c r="M1910" s="161"/>
      <c r="T1910" s="162"/>
      <c r="AT1910" s="157" t="s">
        <v>177</v>
      </c>
      <c r="AU1910" s="157" t="s">
        <v>87</v>
      </c>
      <c r="AV1910" s="13" t="s">
        <v>87</v>
      </c>
      <c r="AW1910" s="13" t="s">
        <v>38</v>
      </c>
      <c r="AX1910" s="13" t="s">
        <v>39</v>
      </c>
      <c r="AY1910" s="157" t="s">
        <v>165</v>
      </c>
    </row>
    <row r="1911" spans="2:65" s="1" customFormat="1" ht="21.75" customHeight="1">
      <c r="B1911" s="35"/>
      <c r="C1911" s="177" t="s">
        <v>1940</v>
      </c>
      <c r="D1911" s="177" t="s">
        <v>409</v>
      </c>
      <c r="E1911" s="178" t="s">
        <v>1941</v>
      </c>
      <c r="F1911" s="179" t="s">
        <v>1942</v>
      </c>
      <c r="G1911" s="180" t="s">
        <v>171</v>
      </c>
      <c r="H1911" s="181">
        <v>6</v>
      </c>
      <c r="I1911" s="182"/>
      <c r="J1911" s="183">
        <f>ROUND(I1911*H1911,2)</f>
        <v>0</v>
      </c>
      <c r="K1911" s="179" t="s">
        <v>31</v>
      </c>
      <c r="L1911" s="184"/>
      <c r="M1911" s="185" t="s">
        <v>31</v>
      </c>
      <c r="N1911" s="186" t="s">
        <v>49</v>
      </c>
      <c r="P1911" s="141">
        <f>O1911*H1911</f>
        <v>0</v>
      </c>
      <c r="Q1911" s="141">
        <v>6.0000000000000002E-5</v>
      </c>
      <c r="R1911" s="141">
        <f>Q1911*H1911</f>
        <v>3.6000000000000002E-4</v>
      </c>
      <c r="S1911" s="141">
        <v>0</v>
      </c>
      <c r="T1911" s="142">
        <f>S1911*H1911</f>
        <v>0</v>
      </c>
      <c r="AR1911" s="143" t="s">
        <v>483</v>
      </c>
      <c r="AT1911" s="143" t="s">
        <v>409</v>
      </c>
      <c r="AU1911" s="143" t="s">
        <v>87</v>
      </c>
      <c r="AY1911" s="19" t="s">
        <v>165</v>
      </c>
      <c r="BE1911" s="144">
        <f>IF(N1911="základní",J1911,0)</f>
        <v>0</v>
      </c>
      <c r="BF1911" s="144">
        <f>IF(N1911="snížená",J1911,0)</f>
        <v>0</v>
      </c>
      <c r="BG1911" s="144">
        <f>IF(N1911="zákl. přenesená",J1911,0)</f>
        <v>0</v>
      </c>
      <c r="BH1911" s="144">
        <f>IF(N1911="sníž. přenesená",J1911,0)</f>
        <v>0</v>
      </c>
      <c r="BI1911" s="144">
        <f>IF(N1911="nulová",J1911,0)</f>
        <v>0</v>
      </c>
      <c r="BJ1911" s="19" t="s">
        <v>39</v>
      </c>
      <c r="BK1911" s="144">
        <f>ROUND(I1911*H1911,2)</f>
        <v>0</v>
      </c>
      <c r="BL1911" s="19" t="s">
        <v>313</v>
      </c>
      <c r="BM1911" s="143" t="s">
        <v>1943</v>
      </c>
    </row>
    <row r="1912" spans="2:65" s="12" customFormat="1" ht="20.399999999999999">
      <c r="B1912" s="149"/>
      <c r="D1912" s="150" t="s">
        <v>177</v>
      </c>
      <c r="E1912" s="151" t="s">
        <v>31</v>
      </c>
      <c r="F1912" s="152" t="s">
        <v>1944</v>
      </c>
      <c r="H1912" s="151" t="s">
        <v>31</v>
      </c>
      <c r="I1912" s="153"/>
      <c r="L1912" s="149"/>
      <c r="M1912" s="154"/>
      <c r="T1912" s="155"/>
      <c r="AT1912" s="151" t="s">
        <v>177</v>
      </c>
      <c r="AU1912" s="151" t="s">
        <v>87</v>
      </c>
      <c r="AV1912" s="12" t="s">
        <v>39</v>
      </c>
      <c r="AW1912" s="12" t="s">
        <v>38</v>
      </c>
      <c r="AX1912" s="12" t="s">
        <v>78</v>
      </c>
      <c r="AY1912" s="151" t="s">
        <v>165</v>
      </c>
    </row>
    <row r="1913" spans="2:65" s="12" customFormat="1" ht="10.199999999999999">
      <c r="B1913" s="149"/>
      <c r="D1913" s="150" t="s">
        <v>177</v>
      </c>
      <c r="E1913" s="151" t="s">
        <v>31</v>
      </c>
      <c r="F1913" s="152" t="s">
        <v>1945</v>
      </c>
      <c r="H1913" s="151" t="s">
        <v>31</v>
      </c>
      <c r="I1913" s="153"/>
      <c r="L1913" s="149"/>
      <c r="M1913" s="154"/>
      <c r="T1913" s="155"/>
      <c r="AT1913" s="151" t="s">
        <v>177</v>
      </c>
      <c r="AU1913" s="151" t="s">
        <v>87</v>
      </c>
      <c r="AV1913" s="12" t="s">
        <v>39</v>
      </c>
      <c r="AW1913" s="12" t="s">
        <v>38</v>
      </c>
      <c r="AX1913" s="12" t="s">
        <v>78</v>
      </c>
      <c r="AY1913" s="151" t="s">
        <v>165</v>
      </c>
    </row>
    <row r="1914" spans="2:65" s="13" customFormat="1" ht="10.199999999999999">
      <c r="B1914" s="156"/>
      <c r="D1914" s="150" t="s">
        <v>177</v>
      </c>
      <c r="E1914" s="157" t="s">
        <v>31</v>
      </c>
      <c r="F1914" s="158" t="s">
        <v>87</v>
      </c>
      <c r="H1914" s="159">
        <v>2</v>
      </c>
      <c r="I1914" s="160"/>
      <c r="L1914" s="156"/>
      <c r="M1914" s="161"/>
      <c r="T1914" s="162"/>
      <c r="AT1914" s="157" t="s">
        <v>177</v>
      </c>
      <c r="AU1914" s="157" t="s">
        <v>87</v>
      </c>
      <c r="AV1914" s="13" t="s">
        <v>87</v>
      </c>
      <c r="AW1914" s="13" t="s">
        <v>38</v>
      </c>
      <c r="AX1914" s="13" t="s">
        <v>78</v>
      </c>
      <c r="AY1914" s="157" t="s">
        <v>165</v>
      </c>
    </row>
    <row r="1915" spans="2:65" s="12" customFormat="1" ht="10.199999999999999">
      <c r="B1915" s="149"/>
      <c r="D1915" s="150" t="s">
        <v>177</v>
      </c>
      <c r="E1915" s="151" t="s">
        <v>31</v>
      </c>
      <c r="F1915" s="152" t="s">
        <v>1946</v>
      </c>
      <c r="H1915" s="151" t="s">
        <v>31</v>
      </c>
      <c r="I1915" s="153"/>
      <c r="L1915" s="149"/>
      <c r="M1915" s="154"/>
      <c r="T1915" s="155"/>
      <c r="AT1915" s="151" t="s">
        <v>177</v>
      </c>
      <c r="AU1915" s="151" t="s">
        <v>87</v>
      </c>
      <c r="AV1915" s="12" t="s">
        <v>39</v>
      </c>
      <c r="AW1915" s="12" t="s">
        <v>38</v>
      </c>
      <c r="AX1915" s="12" t="s">
        <v>78</v>
      </c>
      <c r="AY1915" s="151" t="s">
        <v>165</v>
      </c>
    </row>
    <row r="1916" spans="2:65" s="13" customFormat="1" ht="10.199999999999999">
      <c r="B1916" s="156"/>
      <c r="D1916" s="150" t="s">
        <v>177</v>
      </c>
      <c r="E1916" s="157" t="s">
        <v>31</v>
      </c>
      <c r="F1916" s="158" t="s">
        <v>1947</v>
      </c>
      <c r="H1916" s="159">
        <v>4</v>
      </c>
      <c r="I1916" s="160"/>
      <c r="L1916" s="156"/>
      <c r="M1916" s="161"/>
      <c r="T1916" s="162"/>
      <c r="AT1916" s="157" t="s">
        <v>177</v>
      </c>
      <c r="AU1916" s="157" t="s">
        <v>87</v>
      </c>
      <c r="AV1916" s="13" t="s">
        <v>87</v>
      </c>
      <c r="AW1916" s="13" t="s">
        <v>38</v>
      </c>
      <c r="AX1916" s="13" t="s">
        <v>78</v>
      </c>
      <c r="AY1916" s="157" t="s">
        <v>165</v>
      </c>
    </row>
    <row r="1917" spans="2:65" s="14" customFormat="1" ht="10.199999999999999">
      <c r="B1917" s="163"/>
      <c r="D1917" s="150" t="s">
        <v>177</v>
      </c>
      <c r="E1917" s="164" t="s">
        <v>31</v>
      </c>
      <c r="F1917" s="165" t="s">
        <v>180</v>
      </c>
      <c r="H1917" s="166">
        <v>6</v>
      </c>
      <c r="I1917" s="167"/>
      <c r="L1917" s="163"/>
      <c r="M1917" s="168"/>
      <c r="T1917" s="169"/>
      <c r="AT1917" s="164" t="s">
        <v>177</v>
      </c>
      <c r="AU1917" s="164" t="s">
        <v>87</v>
      </c>
      <c r="AV1917" s="14" t="s">
        <v>173</v>
      </c>
      <c r="AW1917" s="14" t="s">
        <v>38</v>
      </c>
      <c r="AX1917" s="14" t="s">
        <v>39</v>
      </c>
      <c r="AY1917" s="164" t="s">
        <v>165</v>
      </c>
    </row>
    <row r="1918" spans="2:65" s="1" customFormat="1" ht="49.05" customHeight="1">
      <c r="B1918" s="35"/>
      <c r="C1918" s="132" t="s">
        <v>1948</v>
      </c>
      <c r="D1918" s="132" t="s">
        <v>168</v>
      </c>
      <c r="E1918" s="133" t="s">
        <v>1949</v>
      </c>
      <c r="F1918" s="134" t="s">
        <v>1950</v>
      </c>
      <c r="G1918" s="135" t="s">
        <v>1278</v>
      </c>
      <c r="H1918" s="136">
        <v>5.0279999999999996</v>
      </c>
      <c r="I1918" s="137"/>
      <c r="J1918" s="138">
        <f>ROUND(I1918*H1918,2)</f>
        <v>0</v>
      </c>
      <c r="K1918" s="134" t="s">
        <v>172</v>
      </c>
      <c r="L1918" s="35"/>
      <c r="M1918" s="139" t="s">
        <v>31</v>
      </c>
      <c r="N1918" s="140" t="s">
        <v>49</v>
      </c>
      <c r="P1918" s="141">
        <f>O1918*H1918</f>
        <v>0</v>
      </c>
      <c r="Q1918" s="141">
        <v>0</v>
      </c>
      <c r="R1918" s="141">
        <f>Q1918*H1918</f>
        <v>0</v>
      </c>
      <c r="S1918" s="141">
        <v>0</v>
      </c>
      <c r="T1918" s="142">
        <f>S1918*H1918</f>
        <v>0</v>
      </c>
      <c r="AR1918" s="143" t="s">
        <v>313</v>
      </c>
      <c r="AT1918" s="143" t="s">
        <v>168</v>
      </c>
      <c r="AU1918" s="143" t="s">
        <v>87</v>
      </c>
      <c r="AY1918" s="19" t="s">
        <v>165</v>
      </c>
      <c r="BE1918" s="144">
        <f>IF(N1918="základní",J1918,0)</f>
        <v>0</v>
      </c>
      <c r="BF1918" s="144">
        <f>IF(N1918="snížená",J1918,0)</f>
        <v>0</v>
      </c>
      <c r="BG1918" s="144">
        <f>IF(N1918="zákl. přenesená",J1918,0)</f>
        <v>0</v>
      </c>
      <c r="BH1918" s="144">
        <f>IF(N1918="sníž. přenesená",J1918,0)</f>
        <v>0</v>
      </c>
      <c r="BI1918" s="144">
        <f>IF(N1918="nulová",J1918,0)</f>
        <v>0</v>
      </c>
      <c r="BJ1918" s="19" t="s">
        <v>39</v>
      </c>
      <c r="BK1918" s="144">
        <f>ROUND(I1918*H1918,2)</f>
        <v>0</v>
      </c>
      <c r="BL1918" s="19" t="s">
        <v>313</v>
      </c>
      <c r="BM1918" s="143" t="s">
        <v>1951</v>
      </c>
    </row>
    <row r="1919" spans="2:65" s="1" customFormat="1" ht="10.199999999999999" hidden="1">
      <c r="B1919" s="35"/>
      <c r="D1919" s="145" t="s">
        <v>175</v>
      </c>
      <c r="F1919" s="146" t="s">
        <v>1952</v>
      </c>
      <c r="I1919" s="147"/>
      <c r="L1919" s="35"/>
      <c r="M1919" s="148"/>
      <c r="T1919" s="56"/>
      <c r="AT1919" s="19" t="s">
        <v>175</v>
      </c>
      <c r="AU1919" s="19" t="s">
        <v>87</v>
      </c>
    </row>
    <row r="1920" spans="2:65" s="11" customFormat="1" ht="22.8" customHeight="1">
      <c r="B1920" s="120"/>
      <c r="D1920" s="121" t="s">
        <v>77</v>
      </c>
      <c r="E1920" s="130" t="s">
        <v>1953</v>
      </c>
      <c r="F1920" s="130" t="s">
        <v>1954</v>
      </c>
      <c r="I1920" s="123"/>
      <c r="J1920" s="131">
        <f>BK1920</f>
        <v>0</v>
      </c>
      <c r="L1920" s="120"/>
      <c r="M1920" s="125"/>
      <c r="P1920" s="126">
        <f>SUM(P1921:P1961)</f>
        <v>0</v>
      </c>
      <c r="R1920" s="126">
        <f>SUM(R1921:R1961)</f>
        <v>1.5452929151999999</v>
      </c>
      <c r="T1920" s="127">
        <f>SUM(T1921:T1961)</f>
        <v>0.48499999999999999</v>
      </c>
      <c r="AR1920" s="121" t="s">
        <v>87</v>
      </c>
      <c r="AT1920" s="128" t="s">
        <v>77</v>
      </c>
      <c r="AU1920" s="128" t="s">
        <v>39</v>
      </c>
      <c r="AY1920" s="121" t="s">
        <v>165</v>
      </c>
      <c r="BK1920" s="129">
        <f>SUM(BK1921:BK1961)</f>
        <v>0</v>
      </c>
    </row>
    <row r="1921" spans="2:65" s="1" customFormat="1" ht="37.799999999999997" customHeight="1">
      <c r="B1921" s="35"/>
      <c r="C1921" s="132" t="s">
        <v>1955</v>
      </c>
      <c r="D1921" s="132" t="s">
        <v>168</v>
      </c>
      <c r="E1921" s="133" t="s">
        <v>1956</v>
      </c>
      <c r="F1921" s="134" t="s">
        <v>1957</v>
      </c>
      <c r="G1921" s="135" t="s">
        <v>171</v>
      </c>
      <c r="H1921" s="136">
        <v>1</v>
      </c>
      <c r="I1921" s="137"/>
      <c r="J1921" s="138">
        <f>ROUND(I1921*H1921,2)</f>
        <v>0</v>
      </c>
      <c r="K1921" s="134" t="s">
        <v>31</v>
      </c>
      <c r="L1921" s="35"/>
      <c r="M1921" s="139" t="s">
        <v>31</v>
      </c>
      <c r="N1921" s="140" t="s">
        <v>49</v>
      </c>
      <c r="P1921" s="141">
        <f>O1921*H1921</f>
        <v>0</v>
      </c>
      <c r="Q1921" s="141">
        <v>0</v>
      </c>
      <c r="R1921" s="141">
        <f>Q1921*H1921</f>
        <v>0</v>
      </c>
      <c r="S1921" s="141">
        <v>0</v>
      </c>
      <c r="T1921" s="142">
        <f>S1921*H1921</f>
        <v>0</v>
      </c>
      <c r="AR1921" s="143" t="s">
        <v>313</v>
      </c>
      <c r="AT1921" s="143" t="s">
        <v>168</v>
      </c>
      <c r="AU1921" s="143" t="s">
        <v>87</v>
      </c>
      <c r="AY1921" s="19" t="s">
        <v>165</v>
      </c>
      <c r="BE1921" s="144">
        <f>IF(N1921="základní",J1921,0)</f>
        <v>0</v>
      </c>
      <c r="BF1921" s="144">
        <f>IF(N1921="snížená",J1921,0)</f>
        <v>0</v>
      </c>
      <c r="BG1921" s="144">
        <f>IF(N1921="zákl. přenesená",J1921,0)</f>
        <v>0</v>
      </c>
      <c r="BH1921" s="144">
        <f>IF(N1921="sníž. přenesená",J1921,0)</f>
        <v>0</v>
      </c>
      <c r="BI1921" s="144">
        <f>IF(N1921="nulová",J1921,0)</f>
        <v>0</v>
      </c>
      <c r="BJ1921" s="19" t="s">
        <v>39</v>
      </c>
      <c r="BK1921" s="144">
        <f>ROUND(I1921*H1921,2)</f>
        <v>0</v>
      </c>
      <c r="BL1921" s="19" t="s">
        <v>313</v>
      </c>
      <c r="BM1921" s="143" t="s">
        <v>1958</v>
      </c>
    </row>
    <row r="1922" spans="2:65" s="1" customFormat="1" ht="24.15" customHeight="1">
      <c r="B1922" s="35"/>
      <c r="C1922" s="132" t="s">
        <v>1959</v>
      </c>
      <c r="D1922" s="132" t="s">
        <v>168</v>
      </c>
      <c r="E1922" s="133" t="s">
        <v>1960</v>
      </c>
      <c r="F1922" s="134" t="s">
        <v>1961</v>
      </c>
      <c r="G1922" s="135" t="s">
        <v>171</v>
      </c>
      <c r="H1922" s="136">
        <v>4</v>
      </c>
      <c r="I1922" s="137"/>
      <c r="J1922" s="138">
        <f>ROUND(I1922*H1922,2)</f>
        <v>0</v>
      </c>
      <c r="K1922" s="134" t="s">
        <v>31</v>
      </c>
      <c r="L1922" s="35"/>
      <c r="M1922" s="139" t="s">
        <v>31</v>
      </c>
      <c r="N1922" s="140" t="s">
        <v>49</v>
      </c>
      <c r="P1922" s="141">
        <f>O1922*H1922</f>
        <v>0</v>
      </c>
      <c r="Q1922" s="141">
        <v>3.8199788000000002E-3</v>
      </c>
      <c r="R1922" s="141">
        <f>Q1922*H1922</f>
        <v>1.5279915200000001E-2</v>
      </c>
      <c r="S1922" s="141">
        <v>0</v>
      </c>
      <c r="T1922" s="142">
        <f>S1922*H1922</f>
        <v>0</v>
      </c>
      <c r="AR1922" s="143" t="s">
        <v>313</v>
      </c>
      <c r="AT1922" s="143" t="s">
        <v>168</v>
      </c>
      <c r="AU1922" s="143" t="s">
        <v>87</v>
      </c>
      <c r="AY1922" s="19" t="s">
        <v>165</v>
      </c>
      <c r="BE1922" s="144">
        <f>IF(N1922="základní",J1922,0)</f>
        <v>0</v>
      </c>
      <c r="BF1922" s="144">
        <f>IF(N1922="snížená",J1922,0)</f>
        <v>0</v>
      </c>
      <c r="BG1922" s="144">
        <f>IF(N1922="zákl. přenesená",J1922,0)</f>
        <v>0</v>
      </c>
      <c r="BH1922" s="144">
        <f>IF(N1922="sníž. přenesená",J1922,0)</f>
        <v>0</v>
      </c>
      <c r="BI1922" s="144">
        <f>IF(N1922="nulová",J1922,0)</f>
        <v>0</v>
      </c>
      <c r="BJ1922" s="19" t="s">
        <v>39</v>
      </c>
      <c r="BK1922" s="144">
        <f>ROUND(I1922*H1922,2)</f>
        <v>0</v>
      </c>
      <c r="BL1922" s="19" t="s">
        <v>313</v>
      </c>
      <c r="BM1922" s="143" t="s">
        <v>1962</v>
      </c>
    </row>
    <row r="1923" spans="2:65" s="1" customFormat="1" ht="21.75" customHeight="1">
      <c r="B1923" s="35"/>
      <c r="C1923" s="132" t="s">
        <v>1963</v>
      </c>
      <c r="D1923" s="132" t="s">
        <v>168</v>
      </c>
      <c r="E1923" s="133" t="s">
        <v>1964</v>
      </c>
      <c r="F1923" s="134" t="s">
        <v>1965</v>
      </c>
      <c r="G1923" s="135" t="s">
        <v>1966</v>
      </c>
      <c r="H1923" s="136">
        <v>1</v>
      </c>
      <c r="I1923" s="137"/>
      <c r="J1923" s="138">
        <f>ROUND(I1923*H1923,2)</f>
        <v>0</v>
      </c>
      <c r="K1923" s="134" t="s">
        <v>31</v>
      </c>
      <c r="L1923" s="35"/>
      <c r="M1923" s="139" t="s">
        <v>31</v>
      </c>
      <c r="N1923" s="140" t="s">
        <v>49</v>
      </c>
      <c r="P1923" s="141">
        <f>O1923*H1923</f>
        <v>0</v>
      </c>
      <c r="Q1923" s="141">
        <v>0</v>
      </c>
      <c r="R1923" s="141">
        <f>Q1923*H1923</f>
        <v>0</v>
      </c>
      <c r="S1923" s="141">
        <v>0</v>
      </c>
      <c r="T1923" s="142">
        <f>S1923*H1923</f>
        <v>0</v>
      </c>
      <c r="AR1923" s="143" t="s">
        <v>313</v>
      </c>
      <c r="AT1923" s="143" t="s">
        <v>168</v>
      </c>
      <c r="AU1923" s="143" t="s">
        <v>87</v>
      </c>
      <c r="AY1923" s="19" t="s">
        <v>165</v>
      </c>
      <c r="BE1923" s="144">
        <f>IF(N1923="základní",J1923,0)</f>
        <v>0</v>
      </c>
      <c r="BF1923" s="144">
        <f>IF(N1923="snížená",J1923,0)</f>
        <v>0</v>
      </c>
      <c r="BG1923" s="144">
        <f>IF(N1923="zákl. přenesená",J1923,0)</f>
        <v>0</v>
      </c>
      <c r="BH1923" s="144">
        <f>IF(N1923="sníž. přenesená",J1923,0)</f>
        <v>0</v>
      </c>
      <c r="BI1923" s="144">
        <f>IF(N1923="nulová",J1923,0)</f>
        <v>0</v>
      </c>
      <c r="BJ1923" s="19" t="s">
        <v>39</v>
      </c>
      <c r="BK1923" s="144">
        <f>ROUND(I1923*H1923,2)</f>
        <v>0</v>
      </c>
      <c r="BL1923" s="19" t="s">
        <v>313</v>
      </c>
      <c r="BM1923" s="143" t="s">
        <v>1967</v>
      </c>
    </row>
    <row r="1924" spans="2:65" s="1" customFormat="1" ht="24.15" customHeight="1">
      <c r="B1924" s="35"/>
      <c r="C1924" s="132" t="s">
        <v>1968</v>
      </c>
      <c r="D1924" s="132" t="s">
        <v>168</v>
      </c>
      <c r="E1924" s="133" t="s">
        <v>1969</v>
      </c>
      <c r="F1924" s="134" t="s">
        <v>1970</v>
      </c>
      <c r="G1924" s="135" t="s">
        <v>171</v>
      </c>
      <c r="H1924" s="136">
        <v>1</v>
      </c>
      <c r="I1924" s="137"/>
      <c r="J1924" s="138">
        <f>ROUND(I1924*H1924,2)</f>
        <v>0</v>
      </c>
      <c r="K1924" s="134" t="s">
        <v>172</v>
      </c>
      <c r="L1924" s="35"/>
      <c r="M1924" s="139" t="s">
        <v>31</v>
      </c>
      <c r="N1924" s="140" t="s">
        <v>49</v>
      </c>
      <c r="P1924" s="141">
        <f>O1924*H1924</f>
        <v>0</v>
      </c>
      <c r="Q1924" s="141">
        <v>0</v>
      </c>
      <c r="R1924" s="141">
        <f>Q1924*H1924</f>
        <v>0</v>
      </c>
      <c r="S1924" s="141">
        <v>0</v>
      </c>
      <c r="T1924" s="142">
        <f>S1924*H1924</f>
        <v>0</v>
      </c>
      <c r="AR1924" s="143" t="s">
        <v>313</v>
      </c>
      <c r="AT1924" s="143" t="s">
        <v>168</v>
      </c>
      <c r="AU1924" s="143" t="s">
        <v>87</v>
      </c>
      <c r="AY1924" s="19" t="s">
        <v>165</v>
      </c>
      <c r="BE1924" s="144">
        <f>IF(N1924="základní",J1924,0)</f>
        <v>0</v>
      </c>
      <c r="BF1924" s="144">
        <f>IF(N1924="snížená",J1924,0)</f>
        <v>0</v>
      </c>
      <c r="BG1924" s="144">
        <f>IF(N1924="zákl. přenesená",J1924,0)</f>
        <v>0</v>
      </c>
      <c r="BH1924" s="144">
        <f>IF(N1924="sníž. přenesená",J1924,0)</f>
        <v>0</v>
      </c>
      <c r="BI1924" s="144">
        <f>IF(N1924="nulová",J1924,0)</f>
        <v>0</v>
      </c>
      <c r="BJ1924" s="19" t="s">
        <v>39</v>
      </c>
      <c r="BK1924" s="144">
        <f>ROUND(I1924*H1924,2)</f>
        <v>0</v>
      </c>
      <c r="BL1924" s="19" t="s">
        <v>313</v>
      </c>
      <c r="BM1924" s="143" t="s">
        <v>1971</v>
      </c>
    </row>
    <row r="1925" spans="2:65" s="1" customFormat="1" ht="10.199999999999999" hidden="1">
      <c r="B1925" s="35"/>
      <c r="D1925" s="145" t="s">
        <v>175</v>
      </c>
      <c r="F1925" s="146" t="s">
        <v>1972</v>
      </c>
      <c r="I1925" s="147"/>
      <c r="L1925" s="35"/>
      <c r="M1925" s="148"/>
      <c r="T1925" s="56"/>
      <c r="AT1925" s="19" t="s">
        <v>175</v>
      </c>
      <c r="AU1925" s="19" t="s">
        <v>87</v>
      </c>
    </row>
    <row r="1926" spans="2:65" s="12" customFormat="1" ht="10.199999999999999">
      <c r="B1926" s="149"/>
      <c r="D1926" s="150" t="s">
        <v>177</v>
      </c>
      <c r="E1926" s="151" t="s">
        <v>31</v>
      </c>
      <c r="F1926" s="152" t="s">
        <v>1973</v>
      </c>
      <c r="H1926" s="151" t="s">
        <v>31</v>
      </c>
      <c r="I1926" s="153"/>
      <c r="L1926" s="149"/>
      <c r="M1926" s="154"/>
      <c r="T1926" s="155"/>
      <c r="AT1926" s="151" t="s">
        <v>177</v>
      </c>
      <c r="AU1926" s="151" t="s">
        <v>87</v>
      </c>
      <c r="AV1926" s="12" t="s">
        <v>39</v>
      </c>
      <c r="AW1926" s="12" t="s">
        <v>38</v>
      </c>
      <c r="AX1926" s="12" t="s">
        <v>78</v>
      </c>
      <c r="AY1926" s="151" t="s">
        <v>165</v>
      </c>
    </row>
    <row r="1927" spans="2:65" s="13" customFormat="1" ht="10.199999999999999">
      <c r="B1927" s="156"/>
      <c r="D1927" s="150" t="s">
        <v>177</v>
      </c>
      <c r="E1927" s="157" t="s">
        <v>31</v>
      </c>
      <c r="F1927" s="158" t="s">
        <v>39</v>
      </c>
      <c r="H1927" s="159">
        <v>1</v>
      </c>
      <c r="I1927" s="160"/>
      <c r="L1927" s="156"/>
      <c r="M1927" s="161"/>
      <c r="T1927" s="162"/>
      <c r="AT1927" s="157" t="s">
        <v>177</v>
      </c>
      <c r="AU1927" s="157" t="s">
        <v>87</v>
      </c>
      <c r="AV1927" s="13" t="s">
        <v>87</v>
      </c>
      <c r="AW1927" s="13" t="s">
        <v>38</v>
      </c>
      <c r="AX1927" s="13" t="s">
        <v>78</v>
      </c>
      <c r="AY1927" s="157" t="s">
        <v>165</v>
      </c>
    </row>
    <row r="1928" spans="2:65" s="14" customFormat="1" ht="10.199999999999999">
      <c r="B1928" s="163"/>
      <c r="D1928" s="150" t="s">
        <v>177</v>
      </c>
      <c r="E1928" s="164" t="s">
        <v>31</v>
      </c>
      <c r="F1928" s="165" t="s">
        <v>180</v>
      </c>
      <c r="H1928" s="166">
        <v>1</v>
      </c>
      <c r="I1928" s="167"/>
      <c r="L1928" s="163"/>
      <c r="M1928" s="168"/>
      <c r="T1928" s="169"/>
      <c r="AT1928" s="164" t="s">
        <v>177</v>
      </c>
      <c r="AU1928" s="164" t="s">
        <v>87</v>
      </c>
      <c r="AV1928" s="14" t="s">
        <v>173</v>
      </c>
      <c r="AW1928" s="14" t="s">
        <v>38</v>
      </c>
      <c r="AX1928" s="14" t="s">
        <v>39</v>
      </c>
      <c r="AY1928" s="164" t="s">
        <v>165</v>
      </c>
    </row>
    <row r="1929" spans="2:65" s="1" customFormat="1" ht="24.15" customHeight="1">
      <c r="B1929" s="35"/>
      <c r="C1929" s="177" t="s">
        <v>1974</v>
      </c>
      <c r="D1929" s="177" t="s">
        <v>409</v>
      </c>
      <c r="E1929" s="178" t="s">
        <v>1975</v>
      </c>
      <c r="F1929" s="179" t="s">
        <v>1976</v>
      </c>
      <c r="G1929" s="180" t="s">
        <v>171</v>
      </c>
      <c r="H1929" s="181">
        <v>1</v>
      </c>
      <c r="I1929" s="182"/>
      <c r="J1929" s="183">
        <f>ROUND(I1929*H1929,2)</f>
        <v>0</v>
      </c>
      <c r="K1929" s="179" t="s">
        <v>31</v>
      </c>
      <c r="L1929" s="184"/>
      <c r="M1929" s="185" t="s">
        <v>31</v>
      </c>
      <c r="N1929" s="186" t="s">
        <v>49</v>
      </c>
      <c r="P1929" s="141">
        <f>O1929*H1929</f>
        <v>0</v>
      </c>
      <c r="Q1929" s="141">
        <v>0.11640300000000001</v>
      </c>
      <c r="R1929" s="141">
        <f>Q1929*H1929</f>
        <v>0.11640300000000001</v>
      </c>
      <c r="S1929" s="141">
        <v>0</v>
      </c>
      <c r="T1929" s="142">
        <f>S1929*H1929</f>
        <v>0</v>
      </c>
      <c r="AR1929" s="143" t="s">
        <v>483</v>
      </c>
      <c r="AT1929" s="143" t="s">
        <v>409</v>
      </c>
      <c r="AU1929" s="143" t="s">
        <v>87</v>
      </c>
      <c r="AY1929" s="19" t="s">
        <v>165</v>
      </c>
      <c r="BE1929" s="144">
        <f>IF(N1929="základní",J1929,0)</f>
        <v>0</v>
      </c>
      <c r="BF1929" s="144">
        <f>IF(N1929="snížená",J1929,0)</f>
        <v>0</v>
      </c>
      <c r="BG1929" s="144">
        <f>IF(N1929="zákl. přenesená",J1929,0)</f>
        <v>0</v>
      </c>
      <c r="BH1929" s="144">
        <f>IF(N1929="sníž. přenesená",J1929,0)</f>
        <v>0</v>
      </c>
      <c r="BI1929" s="144">
        <f>IF(N1929="nulová",J1929,0)</f>
        <v>0</v>
      </c>
      <c r="BJ1929" s="19" t="s">
        <v>39</v>
      </c>
      <c r="BK1929" s="144">
        <f>ROUND(I1929*H1929,2)</f>
        <v>0</v>
      </c>
      <c r="BL1929" s="19" t="s">
        <v>313</v>
      </c>
      <c r="BM1929" s="143" t="s">
        <v>1977</v>
      </c>
    </row>
    <row r="1930" spans="2:65" s="1" customFormat="1" ht="24.15" customHeight="1">
      <c r="B1930" s="35"/>
      <c r="C1930" s="132" t="s">
        <v>1978</v>
      </c>
      <c r="D1930" s="132" t="s">
        <v>168</v>
      </c>
      <c r="E1930" s="133" t="s">
        <v>1979</v>
      </c>
      <c r="F1930" s="134" t="s">
        <v>1980</v>
      </c>
      <c r="G1930" s="135" t="s">
        <v>171</v>
      </c>
      <c r="H1930" s="136">
        <v>4</v>
      </c>
      <c r="I1930" s="137"/>
      <c r="J1930" s="138">
        <f>ROUND(I1930*H1930,2)</f>
        <v>0</v>
      </c>
      <c r="K1930" s="134" t="s">
        <v>172</v>
      </c>
      <c r="L1930" s="35"/>
      <c r="M1930" s="139" t="s">
        <v>31</v>
      </c>
      <c r="N1930" s="140" t="s">
        <v>49</v>
      </c>
      <c r="P1930" s="141">
        <f>O1930*H1930</f>
        <v>0</v>
      </c>
      <c r="Q1930" s="141">
        <v>0</v>
      </c>
      <c r="R1930" s="141">
        <f>Q1930*H1930</f>
        <v>0</v>
      </c>
      <c r="S1930" s="141">
        <v>0</v>
      </c>
      <c r="T1930" s="142">
        <f>S1930*H1930</f>
        <v>0</v>
      </c>
      <c r="AR1930" s="143" t="s">
        <v>313</v>
      </c>
      <c r="AT1930" s="143" t="s">
        <v>168</v>
      </c>
      <c r="AU1930" s="143" t="s">
        <v>87</v>
      </c>
      <c r="AY1930" s="19" t="s">
        <v>165</v>
      </c>
      <c r="BE1930" s="144">
        <f>IF(N1930="základní",J1930,0)</f>
        <v>0</v>
      </c>
      <c r="BF1930" s="144">
        <f>IF(N1930="snížená",J1930,0)</f>
        <v>0</v>
      </c>
      <c r="BG1930" s="144">
        <f>IF(N1930="zákl. přenesená",J1930,0)</f>
        <v>0</v>
      </c>
      <c r="BH1930" s="144">
        <f>IF(N1930="sníž. přenesená",J1930,0)</f>
        <v>0</v>
      </c>
      <c r="BI1930" s="144">
        <f>IF(N1930="nulová",J1930,0)</f>
        <v>0</v>
      </c>
      <c r="BJ1930" s="19" t="s">
        <v>39</v>
      </c>
      <c r="BK1930" s="144">
        <f>ROUND(I1930*H1930,2)</f>
        <v>0</v>
      </c>
      <c r="BL1930" s="19" t="s">
        <v>313</v>
      </c>
      <c r="BM1930" s="143" t="s">
        <v>1981</v>
      </c>
    </row>
    <row r="1931" spans="2:65" s="1" customFormat="1" ht="10.199999999999999" hidden="1">
      <c r="B1931" s="35"/>
      <c r="D1931" s="145" t="s">
        <v>175</v>
      </c>
      <c r="F1931" s="146" t="s">
        <v>1982</v>
      </c>
      <c r="I1931" s="147"/>
      <c r="L1931" s="35"/>
      <c r="M1931" s="148"/>
      <c r="T1931" s="56"/>
      <c r="AT1931" s="19" t="s">
        <v>175</v>
      </c>
      <c r="AU1931" s="19" t="s">
        <v>87</v>
      </c>
    </row>
    <row r="1932" spans="2:65" s="12" customFormat="1" ht="10.199999999999999">
      <c r="B1932" s="149"/>
      <c r="D1932" s="150" t="s">
        <v>177</v>
      </c>
      <c r="E1932" s="151" t="s">
        <v>31</v>
      </c>
      <c r="F1932" s="152" t="s">
        <v>1071</v>
      </c>
      <c r="H1932" s="151" t="s">
        <v>31</v>
      </c>
      <c r="I1932" s="153"/>
      <c r="L1932" s="149"/>
      <c r="M1932" s="154"/>
      <c r="T1932" s="155"/>
      <c r="AT1932" s="151" t="s">
        <v>177</v>
      </c>
      <c r="AU1932" s="151" t="s">
        <v>87</v>
      </c>
      <c r="AV1932" s="12" t="s">
        <v>39</v>
      </c>
      <c r="AW1932" s="12" t="s">
        <v>38</v>
      </c>
      <c r="AX1932" s="12" t="s">
        <v>78</v>
      </c>
      <c r="AY1932" s="151" t="s">
        <v>165</v>
      </c>
    </row>
    <row r="1933" spans="2:65" s="13" customFormat="1" ht="10.199999999999999">
      <c r="B1933" s="156"/>
      <c r="D1933" s="150" t="s">
        <v>177</v>
      </c>
      <c r="E1933" s="157" t="s">
        <v>31</v>
      </c>
      <c r="F1933" s="158" t="s">
        <v>1947</v>
      </c>
      <c r="H1933" s="159">
        <v>4</v>
      </c>
      <c r="I1933" s="160"/>
      <c r="L1933" s="156"/>
      <c r="M1933" s="161"/>
      <c r="T1933" s="162"/>
      <c r="AT1933" s="157" t="s">
        <v>177</v>
      </c>
      <c r="AU1933" s="157" t="s">
        <v>87</v>
      </c>
      <c r="AV1933" s="13" t="s">
        <v>87</v>
      </c>
      <c r="AW1933" s="13" t="s">
        <v>38</v>
      </c>
      <c r="AX1933" s="13" t="s">
        <v>78</v>
      </c>
      <c r="AY1933" s="157" t="s">
        <v>165</v>
      </c>
    </row>
    <row r="1934" spans="2:65" s="14" customFormat="1" ht="10.199999999999999">
      <c r="B1934" s="163"/>
      <c r="D1934" s="150" t="s">
        <v>177</v>
      </c>
      <c r="E1934" s="164" t="s">
        <v>31</v>
      </c>
      <c r="F1934" s="165" t="s">
        <v>180</v>
      </c>
      <c r="H1934" s="166">
        <v>4</v>
      </c>
      <c r="I1934" s="167"/>
      <c r="L1934" s="163"/>
      <c r="M1934" s="168"/>
      <c r="T1934" s="169"/>
      <c r="AT1934" s="164" t="s">
        <v>177</v>
      </c>
      <c r="AU1934" s="164" t="s">
        <v>87</v>
      </c>
      <c r="AV1934" s="14" t="s">
        <v>173</v>
      </c>
      <c r="AW1934" s="14" t="s">
        <v>38</v>
      </c>
      <c r="AX1934" s="14" t="s">
        <v>39</v>
      </c>
      <c r="AY1934" s="164" t="s">
        <v>165</v>
      </c>
    </row>
    <row r="1935" spans="2:65" s="1" customFormat="1" ht="24.15" customHeight="1">
      <c r="B1935" s="35"/>
      <c r="C1935" s="132" t="s">
        <v>1983</v>
      </c>
      <c r="D1935" s="132" t="s">
        <v>168</v>
      </c>
      <c r="E1935" s="133" t="s">
        <v>1984</v>
      </c>
      <c r="F1935" s="134" t="s">
        <v>1985</v>
      </c>
      <c r="G1935" s="135" t="s">
        <v>103</v>
      </c>
      <c r="H1935" s="136">
        <v>11.2</v>
      </c>
      <c r="I1935" s="137"/>
      <c r="J1935" s="138">
        <f>ROUND(I1935*H1935,2)</f>
        <v>0</v>
      </c>
      <c r="K1935" s="134" t="s">
        <v>172</v>
      </c>
      <c r="L1935" s="35"/>
      <c r="M1935" s="139" t="s">
        <v>31</v>
      </c>
      <c r="N1935" s="140" t="s">
        <v>49</v>
      </c>
      <c r="P1935" s="141">
        <f>O1935*H1935</f>
        <v>0</v>
      </c>
      <c r="Q1935" s="141">
        <v>0</v>
      </c>
      <c r="R1935" s="141">
        <f>Q1935*H1935</f>
        <v>0</v>
      </c>
      <c r="S1935" s="141">
        <v>0</v>
      </c>
      <c r="T1935" s="142">
        <f>S1935*H1935</f>
        <v>0</v>
      </c>
      <c r="AR1935" s="143" t="s">
        <v>313</v>
      </c>
      <c r="AT1935" s="143" t="s">
        <v>168</v>
      </c>
      <c r="AU1935" s="143" t="s">
        <v>87</v>
      </c>
      <c r="AY1935" s="19" t="s">
        <v>165</v>
      </c>
      <c r="BE1935" s="144">
        <f>IF(N1935="základní",J1935,0)</f>
        <v>0</v>
      </c>
      <c r="BF1935" s="144">
        <f>IF(N1935="snížená",J1935,0)</f>
        <v>0</v>
      </c>
      <c r="BG1935" s="144">
        <f>IF(N1935="zákl. přenesená",J1935,0)</f>
        <v>0</v>
      </c>
      <c r="BH1935" s="144">
        <f>IF(N1935="sníž. přenesená",J1935,0)</f>
        <v>0</v>
      </c>
      <c r="BI1935" s="144">
        <f>IF(N1935="nulová",J1935,0)</f>
        <v>0</v>
      </c>
      <c r="BJ1935" s="19" t="s">
        <v>39</v>
      </c>
      <c r="BK1935" s="144">
        <f>ROUND(I1935*H1935,2)</f>
        <v>0</v>
      </c>
      <c r="BL1935" s="19" t="s">
        <v>313</v>
      </c>
      <c r="BM1935" s="143" t="s">
        <v>1986</v>
      </c>
    </row>
    <row r="1936" spans="2:65" s="1" customFormat="1" ht="10.199999999999999" hidden="1">
      <c r="B1936" s="35"/>
      <c r="D1936" s="145" t="s">
        <v>175</v>
      </c>
      <c r="F1936" s="146" t="s">
        <v>1987</v>
      </c>
      <c r="I1936" s="147"/>
      <c r="L1936" s="35"/>
      <c r="M1936" s="148"/>
      <c r="T1936" s="56"/>
      <c r="AT1936" s="19" t="s">
        <v>175</v>
      </c>
      <c r="AU1936" s="19" t="s">
        <v>87</v>
      </c>
    </row>
    <row r="1937" spans="2:65" s="12" customFormat="1" ht="10.199999999999999">
      <c r="B1937" s="149"/>
      <c r="D1937" s="150" t="s">
        <v>177</v>
      </c>
      <c r="E1937" s="151" t="s">
        <v>31</v>
      </c>
      <c r="F1937" s="152" t="s">
        <v>1988</v>
      </c>
      <c r="H1937" s="151" t="s">
        <v>31</v>
      </c>
      <c r="I1937" s="153"/>
      <c r="L1937" s="149"/>
      <c r="M1937" s="154"/>
      <c r="T1937" s="155"/>
      <c r="AT1937" s="151" t="s">
        <v>177</v>
      </c>
      <c r="AU1937" s="151" t="s">
        <v>87</v>
      </c>
      <c r="AV1937" s="12" t="s">
        <v>39</v>
      </c>
      <c r="AW1937" s="12" t="s">
        <v>38</v>
      </c>
      <c r="AX1937" s="12" t="s">
        <v>78</v>
      </c>
      <c r="AY1937" s="151" t="s">
        <v>165</v>
      </c>
    </row>
    <row r="1938" spans="2:65" s="13" customFormat="1" ht="10.199999999999999">
      <c r="B1938" s="156"/>
      <c r="D1938" s="150" t="s">
        <v>177</v>
      </c>
      <c r="E1938" s="157" t="s">
        <v>31</v>
      </c>
      <c r="F1938" s="158" t="s">
        <v>1989</v>
      </c>
      <c r="H1938" s="159">
        <v>11.2</v>
      </c>
      <c r="I1938" s="160"/>
      <c r="L1938" s="156"/>
      <c r="M1938" s="161"/>
      <c r="T1938" s="162"/>
      <c r="AT1938" s="157" t="s">
        <v>177</v>
      </c>
      <c r="AU1938" s="157" t="s">
        <v>87</v>
      </c>
      <c r="AV1938" s="13" t="s">
        <v>87</v>
      </c>
      <c r="AW1938" s="13" t="s">
        <v>38</v>
      </c>
      <c r="AX1938" s="13" t="s">
        <v>78</v>
      </c>
      <c r="AY1938" s="157" t="s">
        <v>165</v>
      </c>
    </row>
    <row r="1939" spans="2:65" s="14" customFormat="1" ht="10.199999999999999">
      <c r="B1939" s="163"/>
      <c r="D1939" s="150" t="s">
        <v>177</v>
      </c>
      <c r="E1939" s="164" t="s">
        <v>31</v>
      </c>
      <c r="F1939" s="165" t="s">
        <v>180</v>
      </c>
      <c r="H1939" s="166">
        <v>11.2</v>
      </c>
      <c r="I1939" s="167"/>
      <c r="L1939" s="163"/>
      <c r="M1939" s="168"/>
      <c r="T1939" s="169"/>
      <c r="AT1939" s="164" t="s">
        <v>177</v>
      </c>
      <c r="AU1939" s="164" t="s">
        <v>87</v>
      </c>
      <c r="AV1939" s="14" t="s">
        <v>173</v>
      </c>
      <c r="AW1939" s="14" t="s">
        <v>38</v>
      </c>
      <c r="AX1939" s="14" t="s">
        <v>39</v>
      </c>
      <c r="AY1939" s="164" t="s">
        <v>165</v>
      </c>
    </row>
    <row r="1940" spans="2:65" s="1" customFormat="1" ht="37.799999999999997" customHeight="1">
      <c r="B1940" s="35"/>
      <c r="C1940" s="177" t="s">
        <v>1990</v>
      </c>
      <c r="D1940" s="177" t="s">
        <v>409</v>
      </c>
      <c r="E1940" s="178" t="s">
        <v>1991</v>
      </c>
      <c r="F1940" s="179" t="s">
        <v>1992</v>
      </c>
      <c r="G1940" s="180" t="s">
        <v>103</v>
      </c>
      <c r="H1940" s="181">
        <v>11.2</v>
      </c>
      <c r="I1940" s="182"/>
      <c r="J1940" s="183">
        <f>ROUND(I1940*H1940,2)</f>
        <v>0</v>
      </c>
      <c r="K1940" s="179" t="s">
        <v>172</v>
      </c>
      <c r="L1940" s="184"/>
      <c r="M1940" s="185" t="s">
        <v>31</v>
      </c>
      <c r="N1940" s="186" t="s">
        <v>49</v>
      </c>
      <c r="P1940" s="141">
        <f>O1940*H1940</f>
        <v>0</v>
      </c>
      <c r="Q1940" s="141">
        <v>0.12330000000000001</v>
      </c>
      <c r="R1940" s="141">
        <f>Q1940*H1940</f>
        <v>1.38096</v>
      </c>
      <c r="S1940" s="141">
        <v>0</v>
      </c>
      <c r="T1940" s="142">
        <f>S1940*H1940</f>
        <v>0</v>
      </c>
      <c r="AR1940" s="143" t="s">
        <v>483</v>
      </c>
      <c r="AT1940" s="143" t="s">
        <v>409</v>
      </c>
      <c r="AU1940" s="143" t="s">
        <v>87</v>
      </c>
      <c r="AY1940" s="19" t="s">
        <v>165</v>
      </c>
      <c r="BE1940" s="144">
        <f>IF(N1940="základní",J1940,0)</f>
        <v>0</v>
      </c>
      <c r="BF1940" s="144">
        <f>IF(N1940="snížená",J1940,0)</f>
        <v>0</v>
      </c>
      <c r="BG1940" s="144">
        <f>IF(N1940="zákl. přenesená",J1940,0)</f>
        <v>0</v>
      </c>
      <c r="BH1940" s="144">
        <f>IF(N1940="sníž. přenesená",J1940,0)</f>
        <v>0</v>
      </c>
      <c r="BI1940" s="144">
        <f>IF(N1940="nulová",J1940,0)</f>
        <v>0</v>
      </c>
      <c r="BJ1940" s="19" t="s">
        <v>39</v>
      </c>
      <c r="BK1940" s="144">
        <f>ROUND(I1940*H1940,2)</f>
        <v>0</v>
      </c>
      <c r="BL1940" s="19" t="s">
        <v>313</v>
      </c>
      <c r="BM1940" s="143" t="s">
        <v>1993</v>
      </c>
    </row>
    <row r="1941" spans="2:65" s="1" customFormat="1" ht="24.15" customHeight="1">
      <c r="B1941" s="35"/>
      <c r="C1941" s="132" t="s">
        <v>1994</v>
      </c>
      <c r="D1941" s="132" t="s">
        <v>168</v>
      </c>
      <c r="E1941" s="133" t="s">
        <v>1995</v>
      </c>
      <c r="F1941" s="134" t="s">
        <v>1996</v>
      </c>
      <c r="G1941" s="135" t="s">
        <v>103</v>
      </c>
      <c r="H1941" s="136">
        <v>9.6999999999999993</v>
      </c>
      <c r="I1941" s="137"/>
      <c r="J1941" s="138">
        <f>ROUND(I1941*H1941,2)</f>
        <v>0</v>
      </c>
      <c r="K1941" s="134" t="s">
        <v>172</v>
      </c>
      <c r="L1941" s="35"/>
      <c r="M1941" s="139" t="s">
        <v>31</v>
      </c>
      <c r="N1941" s="140" t="s">
        <v>49</v>
      </c>
      <c r="P1941" s="141">
        <f>O1941*H1941</f>
        <v>0</v>
      </c>
      <c r="Q1941" s="141">
        <v>0</v>
      </c>
      <c r="R1941" s="141">
        <f>Q1941*H1941</f>
        <v>0</v>
      </c>
      <c r="S1941" s="141">
        <v>0.05</v>
      </c>
      <c r="T1941" s="142">
        <f>S1941*H1941</f>
        <v>0.48499999999999999</v>
      </c>
      <c r="AR1941" s="143" t="s">
        <v>313</v>
      </c>
      <c r="AT1941" s="143" t="s">
        <v>168</v>
      </c>
      <c r="AU1941" s="143" t="s">
        <v>87</v>
      </c>
      <c r="AY1941" s="19" t="s">
        <v>165</v>
      </c>
      <c r="BE1941" s="144">
        <f>IF(N1941="základní",J1941,0)</f>
        <v>0</v>
      </c>
      <c r="BF1941" s="144">
        <f>IF(N1941="snížená",J1941,0)</f>
        <v>0</v>
      </c>
      <c r="BG1941" s="144">
        <f>IF(N1941="zákl. přenesená",J1941,0)</f>
        <v>0</v>
      </c>
      <c r="BH1941" s="144">
        <f>IF(N1941="sníž. přenesená",J1941,0)</f>
        <v>0</v>
      </c>
      <c r="BI1941" s="144">
        <f>IF(N1941="nulová",J1941,0)</f>
        <v>0</v>
      </c>
      <c r="BJ1941" s="19" t="s">
        <v>39</v>
      </c>
      <c r="BK1941" s="144">
        <f>ROUND(I1941*H1941,2)</f>
        <v>0</v>
      </c>
      <c r="BL1941" s="19" t="s">
        <v>313</v>
      </c>
      <c r="BM1941" s="143" t="s">
        <v>1997</v>
      </c>
    </row>
    <row r="1942" spans="2:65" s="1" customFormat="1" ht="10.199999999999999" hidden="1">
      <c r="B1942" s="35"/>
      <c r="D1942" s="145" t="s">
        <v>175</v>
      </c>
      <c r="F1942" s="146" t="s">
        <v>1998</v>
      </c>
      <c r="I1942" s="147"/>
      <c r="L1942" s="35"/>
      <c r="M1942" s="148"/>
      <c r="T1942" s="56"/>
      <c r="AT1942" s="19" t="s">
        <v>175</v>
      </c>
      <c r="AU1942" s="19" t="s">
        <v>87</v>
      </c>
    </row>
    <row r="1943" spans="2:65" s="12" customFormat="1" ht="10.199999999999999">
      <c r="B1943" s="149"/>
      <c r="D1943" s="150" t="s">
        <v>177</v>
      </c>
      <c r="E1943" s="151" t="s">
        <v>31</v>
      </c>
      <c r="F1943" s="152" t="s">
        <v>1999</v>
      </c>
      <c r="H1943" s="151" t="s">
        <v>31</v>
      </c>
      <c r="I1943" s="153"/>
      <c r="L1943" s="149"/>
      <c r="M1943" s="154"/>
      <c r="T1943" s="155"/>
      <c r="AT1943" s="151" t="s">
        <v>177</v>
      </c>
      <c r="AU1943" s="151" t="s">
        <v>87</v>
      </c>
      <c r="AV1943" s="12" t="s">
        <v>39</v>
      </c>
      <c r="AW1943" s="12" t="s">
        <v>38</v>
      </c>
      <c r="AX1943" s="12" t="s">
        <v>78</v>
      </c>
      <c r="AY1943" s="151" t="s">
        <v>165</v>
      </c>
    </row>
    <row r="1944" spans="2:65" s="13" customFormat="1" ht="10.199999999999999">
      <c r="B1944" s="156"/>
      <c r="D1944" s="150" t="s">
        <v>177</v>
      </c>
      <c r="E1944" s="157" t="s">
        <v>31</v>
      </c>
      <c r="F1944" s="158" t="s">
        <v>2000</v>
      </c>
      <c r="H1944" s="159">
        <v>9.6999999999999993</v>
      </c>
      <c r="I1944" s="160"/>
      <c r="L1944" s="156"/>
      <c r="M1944" s="161"/>
      <c r="T1944" s="162"/>
      <c r="AT1944" s="157" t="s">
        <v>177</v>
      </c>
      <c r="AU1944" s="157" t="s">
        <v>87</v>
      </c>
      <c r="AV1944" s="13" t="s">
        <v>87</v>
      </c>
      <c r="AW1944" s="13" t="s">
        <v>38</v>
      </c>
      <c r="AX1944" s="13" t="s">
        <v>78</v>
      </c>
      <c r="AY1944" s="157" t="s">
        <v>165</v>
      </c>
    </row>
    <row r="1945" spans="2:65" s="14" customFormat="1" ht="10.199999999999999">
      <c r="B1945" s="163"/>
      <c r="D1945" s="150" t="s">
        <v>177</v>
      </c>
      <c r="E1945" s="164" t="s">
        <v>31</v>
      </c>
      <c r="F1945" s="165" t="s">
        <v>180</v>
      </c>
      <c r="H1945" s="166">
        <v>9.6999999999999993</v>
      </c>
      <c r="I1945" s="167"/>
      <c r="L1945" s="163"/>
      <c r="M1945" s="168"/>
      <c r="T1945" s="169"/>
      <c r="AT1945" s="164" t="s">
        <v>177</v>
      </c>
      <c r="AU1945" s="164" t="s">
        <v>87</v>
      </c>
      <c r="AV1945" s="14" t="s">
        <v>173</v>
      </c>
      <c r="AW1945" s="14" t="s">
        <v>38</v>
      </c>
      <c r="AX1945" s="14" t="s">
        <v>39</v>
      </c>
      <c r="AY1945" s="164" t="s">
        <v>165</v>
      </c>
    </row>
    <row r="1946" spans="2:65" s="1" customFormat="1" ht="37.799999999999997" customHeight="1">
      <c r="B1946" s="35"/>
      <c r="C1946" s="132" t="s">
        <v>2001</v>
      </c>
      <c r="D1946" s="132" t="s">
        <v>168</v>
      </c>
      <c r="E1946" s="133" t="s">
        <v>2002</v>
      </c>
      <c r="F1946" s="134" t="s">
        <v>2003</v>
      </c>
      <c r="G1946" s="135" t="s">
        <v>103</v>
      </c>
      <c r="H1946" s="136">
        <v>7.44</v>
      </c>
      <c r="I1946" s="137"/>
      <c r="J1946" s="138">
        <f>ROUND(I1946*H1946,2)</f>
        <v>0</v>
      </c>
      <c r="K1946" s="134" t="s">
        <v>172</v>
      </c>
      <c r="L1946" s="35"/>
      <c r="M1946" s="139" t="s">
        <v>31</v>
      </c>
      <c r="N1946" s="140" t="s">
        <v>49</v>
      </c>
      <c r="P1946" s="141">
        <f>O1946*H1946</f>
        <v>0</v>
      </c>
      <c r="Q1946" s="141">
        <v>0</v>
      </c>
      <c r="R1946" s="141">
        <f>Q1946*H1946</f>
        <v>0</v>
      </c>
      <c r="S1946" s="141">
        <v>0</v>
      </c>
      <c r="T1946" s="142">
        <f>S1946*H1946</f>
        <v>0</v>
      </c>
      <c r="AR1946" s="143" t="s">
        <v>313</v>
      </c>
      <c r="AT1946" s="143" t="s">
        <v>168</v>
      </c>
      <c r="AU1946" s="143" t="s">
        <v>87</v>
      </c>
      <c r="AY1946" s="19" t="s">
        <v>165</v>
      </c>
      <c r="BE1946" s="144">
        <f>IF(N1946="základní",J1946,0)</f>
        <v>0</v>
      </c>
      <c r="BF1946" s="144">
        <f>IF(N1946="snížená",J1946,0)</f>
        <v>0</v>
      </c>
      <c r="BG1946" s="144">
        <f>IF(N1946="zákl. přenesená",J1946,0)</f>
        <v>0</v>
      </c>
      <c r="BH1946" s="144">
        <f>IF(N1946="sníž. přenesená",J1946,0)</f>
        <v>0</v>
      </c>
      <c r="BI1946" s="144">
        <f>IF(N1946="nulová",J1946,0)</f>
        <v>0</v>
      </c>
      <c r="BJ1946" s="19" t="s">
        <v>39</v>
      </c>
      <c r="BK1946" s="144">
        <f>ROUND(I1946*H1946,2)</f>
        <v>0</v>
      </c>
      <c r="BL1946" s="19" t="s">
        <v>313</v>
      </c>
      <c r="BM1946" s="143" t="s">
        <v>2004</v>
      </c>
    </row>
    <row r="1947" spans="2:65" s="1" customFormat="1" ht="10.199999999999999" hidden="1">
      <c r="B1947" s="35"/>
      <c r="D1947" s="145" t="s">
        <v>175</v>
      </c>
      <c r="F1947" s="146" t="s">
        <v>2005</v>
      </c>
      <c r="I1947" s="147"/>
      <c r="L1947" s="35"/>
      <c r="M1947" s="148"/>
      <c r="T1947" s="56"/>
      <c r="AT1947" s="19" t="s">
        <v>175</v>
      </c>
      <c r="AU1947" s="19" t="s">
        <v>87</v>
      </c>
    </row>
    <row r="1948" spans="2:65" s="1" customFormat="1" ht="24.15" customHeight="1">
      <c r="B1948" s="35"/>
      <c r="C1948" s="132" t="s">
        <v>2006</v>
      </c>
      <c r="D1948" s="132" t="s">
        <v>168</v>
      </c>
      <c r="E1948" s="133" t="s">
        <v>2007</v>
      </c>
      <c r="F1948" s="134" t="s">
        <v>2008</v>
      </c>
      <c r="G1948" s="135" t="s">
        <v>2009</v>
      </c>
      <c r="H1948" s="136">
        <v>10</v>
      </c>
      <c r="I1948" s="137"/>
      <c r="J1948" s="138">
        <f>ROUND(I1948*H1948,2)</f>
        <v>0</v>
      </c>
      <c r="K1948" s="134" t="s">
        <v>172</v>
      </c>
      <c r="L1948" s="35"/>
      <c r="M1948" s="139" t="s">
        <v>31</v>
      </c>
      <c r="N1948" s="140" t="s">
        <v>49</v>
      </c>
      <c r="P1948" s="141">
        <f>O1948*H1948</f>
        <v>0</v>
      </c>
      <c r="Q1948" s="141">
        <v>6.0000000000000002E-5</v>
      </c>
      <c r="R1948" s="141">
        <f>Q1948*H1948</f>
        <v>6.0000000000000006E-4</v>
      </c>
      <c r="S1948" s="141">
        <v>0</v>
      </c>
      <c r="T1948" s="142">
        <f>S1948*H1948</f>
        <v>0</v>
      </c>
      <c r="AR1948" s="143" t="s">
        <v>313</v>
      </c>
      <c r="AT1948" s="143" t="s">
        <v>168</v>
      </c>
      <c r="AU1948" s="143" t="s">
        <v>87</v>
      </c>
      <c r="AY1948" s="19" t="s">
        <v>165</v>
      </c>
      <c r="BE1948" s="144">
        <f>IF(N1948="základní",J1948,0)</f>
        <v>0</v>
      </c>
      <c r="BF1948" s="144">
        <f>IF(N1948="snížená",J1948,0)</f>
        <v>0</v>
      </c>
      <c r="BG1948" s="144">
        <f>IF(N1948="zákl. přenesená",J1948,0)</f>
        <v>0</v>
      </c>
      <c r="BH1948" s="144">
        <f>IF(N1948="sníž. přenesená",J1948,0)</f>
        <v>0</v>
      </c>
      <c r="BI1948" s="144">
        <f>IF(N1948="nulová",J1948,0)</f>
        <v>0</v>
      </c>
      <c r="BJ1948" s="19" t="s">
        <v>39</v>
      </c>
      <c r="BK1948" s="144">
        <f>ROUND(I1948*H1948,2)</f>
        <v>0</v>
      </c>
      <c r="BL1948" s="19" t="s">
        <v>313</v>
      </c>
      <c r="BM1948" s="143" t="s">
        <v>2010</v>
      </c>
    </row>
    <row r="1949" spans="2:65" s="1" customFormat="1" ht="10.199999999999999" hidden="1">
      <c r="B1949" s="35"/>
      <c r="D1949" s="145" t="s">
        <v>175</v>
      </c>
      <c r="F1949" s="146" t="s">
        <v>2011</v>
      </c>
      <c r="I1949" s="147"/>
      <c r="L1949" s="35"/>
      <c r="M1949" s="148"/>
      <c r="T1949" s="56"/>
      <c r="AT1949" s="19" t="s">
        <v>175</v>
      </c>
      <c r="AU1949" s="19" t="s">
        <v>87</v>
      </c>
    </row>
    <row r="1950" spans="2:65" s="12" customFormat="1" ht="10.199999999999999">
      <c r="B1950" s="149"/>
      <c r="D1950" s="150" t="s">
        <v>177</v>
      </c>
      <c r="E1950" s="151" t="s">
        <v>31</v>
      </c>
      <c r="F1950" s="152" t="s">
        <v>2012</v>
      </c>
      <c r="H1950" s="151" t="s">
        <v>31</v>
      </c>
      <c r="I1950" s="153"/>
      <c r="L1950" s="149"/>
      <c r="M1950" s="154"/>
      <c r="T1950" s="155"/>
      <c r="AT1950" s="151" t="s">
        <v>177</v>
      </c>
      <c r="AU1950" s="151" t="s">
        <v>87</v>
      </c>
      <c r="AV1950" s="12" t="s">
        <v>39</v>
      </c>
      <c r="AW1950" s="12" t="s">
        <v>38</v>
      </c>
      <c r="AX1950" s="12" t="s">
        <v>78</v>
      </c>
      <c r="AY1950" s="151" t="s">
        <v>165</v>
      </c>
    </row>
    <row r="1951" spans="2:65" s="13" customFormat="1" ht="10.199999999999999">
      <c r="B1951" s="156"/>
      <c r="D1951" s="150" t="s">
        <v>177</v>
      </c>
      <c r="E1951" s="157" t="s">
        <v>31</v>
      </c>
      <c r="F1951" s="158" t="s">
        <v>1704</v>
      </c>
      <c r="H1951" s="159">
        <v>10</v>
      </c>
      <c r="I1951" s="160"/>
      <c r="L1951" s="156"/>
      <c r="M1951" s="161"/>
      <c r="T1951" s="162"/>
      <c r="AT1951" s="157" t="s">
        <v>177</v>
      </c>
      <c r="AU1951" s="157" t="s">
        <v>87</v>
      </c>
      <c r="AV1951" s="13" t="s">
        <v>87</v>
      </c>
      <c r="AW1951" s="13" t="s">
        <v>38</v>
      </c>
      <c r="AX1951" s="13" t="s">
        <v>78</v>
      </c>
      <c r="AY1951" s="157" t="s">
        <v>165</v>
      </c>
    </row>
    <row r="1952" spans="2:65" s="14" customFormat="1" ht="10.199999999999999">
      <c r="B1952" s="163"/>
      <c r="D1952" s="150" t="s">
        <v>177</v>
      </c>
      <c r="E1952" s="164" t="s">
        <v>31</v>
      </c>
      <c r="F1952" s="165" t="s">
        <v>180</v>
      </c>
      <c r="H1952" s="166">
        <v>10</v>
      </c>
      <c r="I1952" s="167"/>
      <c r="L1952" s="163"/>
      <c r="M1952" s="168"/>
      <c r="T1952" s="169"/>
      <c r="AT1952" s="164" t="s">
        <v>177</v>
      </c>
      <c r="AU1952" s="164" t="s">
        <v>87</v>
      </c>
      <c r="AV1952" s="14" t="s">
        <v>173</v>
      </c>
      <c r="AW1952" s="14" t="s">
        <v>38</v>
      </c>
      <c r="AX1952" s="14" t="s">
        <v>39</v>
      </c>
      <c r="AY1952" s="164" t="s">
        <v>165</v>
      </c>
    </row>
    <row r="1953" spans="2:65" s="1" customFormat="1" ht="24.15" customHeight="1">
      <c r="B1953" s="35"/>
      <c r="C1953" s="177" t="s">
        <v>2013</v>
      </c>
      <c r="D1953" s="177" t="s">
        <v>409</v>
      </c>
      <c r="E1953" s="178" t="s">
        <v>2014</v>
      </c>
      <c r="F1953" s="179" t="s">
        <v>2015</v>
      </c>
      <c r="G1953" s="180" t="s">
        <v>171</v>
      </c>
      <c r="H1953" s="181">
        <v>1</v>
      </c>
      <c r="I1953" s="182"/>
      <c r="J1953" s="183">
        <f>ROUND(I1953*H1953,2)</f>
        <v>0</v>
      </c>
      <c r="K1953" s="179" t="s">
        <v>31</v>
      </c>
      <c r="L1953" s="184"/>
      <c r="M1953" s="185" t="s">
        <v>31</v>
      </c>
      <c r="N1953" s="186" t="s">
        <v>49</v>
      </c>
      <c r="P1953" s="141">
        <f>O1953*H1953</f>
        <v>0</v>
      </c>
      <c r="Q1953" s="141">
        <v>0.01</v>
      </c>
      <c r="R1953" s="141">
        <f>Q1953*H1953</f>
        <v>0.01</v>
      </c>
      <c r="S1953" s="141">
        <v>0</v>
      </c>
      <c r="T1953" s="142">
        <f>S1953*H1953</f>
        <v>0</v>
      </c>
      <c r="AR1953" s="143" t="s">
        <v>483</v>
      </c>
      <c r="AT1953" s="143" t="s">
        <v>409</v>
      </c>
      <c r="AU1953" s="143" t="s">
        <v>87</v>
      </c>
      <c r="AY1953" s="19" t="s">
        <v>165</v>
      </c>
      <c r="BE1953" s="144">
        <f>IF(N1953="základní",J1953,0)</f>
        <v>0</v>
      </c>
      <c r="BF1953" s="144">
        <f>IF(N1953="snížená",J1953,0)</f>
        <v>0</v>
      </c>
      <c r="BG1953" s="144">
        <f>IF(N1953="zákl. přenesená",J1953,0)</f>
        <v>0</v>
      </c>
      <c r="BH1953" s="144">
        <f>IF(N1953="sníž. přenesená",J1953,0)</f>
        <v>0</v>
      </c>
      <c r="BI1953" s="144">
        <f>IF(N1953="nulová",J1953,0)</f>
        <v>0</v>
      </c>
      <c r="BJ1953" s="19" t="s">
        <v>39</v>
      </c>
      <c r="BK1953" s="144">
        <f>ROUND(I1953*H1953,2)</f>
        <v>0</v>
      </c>
      <c r="BL1953" s="19" t="s">
        <v>313</v>
      </c>
      <c r="BM1953" s="143" t="s">
        <v>2016</v>
      </c>
    </row>
    <row r="1954" spans="2:65" s="1" customFormat="1" ht="24.15" customHeight="1">
      <c r="B1954" s="35"/>
      <c r="C1954" s="132" t="s">
        <v>2017</v>
      </c>
      <c r="D1954" s="132" t="s">
        <v>168</v>
      </c>
      <c r="E1954" s="133" t="s">
        <v>2018</v>
      </c>
      <c r="F1954" s="134" t="s">
        <v>2019</v>
      </c>
      <c r="G1954" s="135" t="s">
        <v>2009</v>
      </c>
      <c r="H1954" s="136">
        <v>21</v>
      </c>
      <c r="I1954" s="137"/>
      <c r="J1954" s="138">
        <f>ROUND(I1954*H1954,2)</f>
        <v>0</v>
      </c>
      <c r="K1954" s="134" t="s">
        <v>172</v>
      </c>
      <c r="L1954" s="35"/>
      <c r="M1954" s="139" t="s">
        <v>31</v>
      </c>
      <c r="N1954" s="140" t="s">
        <v>49</v>
      </c>
      <c r="P1954" s="141">
        <f>O1954*H1954</f>
        <v>0</v>
      </c>
      <c r="Q1954" s="141">
        <v>5.0000000000000002E-5</v>
      </c>
      <c r="R1954" s="141">
        <f>Q1954*H1954</f>
        <v>1.0500000000000002E-3</v>
      </c>
      <c r="S1954" s="141">
        <v>0</v>
      </c>
      <c r="T1954" s="142">
        <f>S1954*H1954</f>
        <v>0</v>
      </c>
      <c r="AR1954" s="143" t="s">
        <v>313</v>
      </c>
      <c r="AT1954" s="143" t="s">
        <v>168</v>
      </c>
      <c r="AU1954" s="143" t="s">
        <v>87</v>
      </c>
      <c r="AY1954" s="19" t="s">
        <v>165</v>
      </c>
      <c r="BE1954" s="144">
        <f>IF(N1954="základní",J1954,0)</f>
        <v>0</v>
      </c>
      <c r="BF1954" s="144">
        <f>IF(N1954="snížená",J1954,0)</f>
        <v>0</v>
      </c>
      <c r="BG1954" s="144">
        <f>IF(N1954="zákl. přenesená",J1954,0)</f>
        <v>0</v>
      </c>
      <c r="BH1954" s="144">
        <f>IF(N1954="sníž. přenesená",J1954,0)</f>
        <v>0</v>
      </c>
      <c r="BI1954" s="144">
        <f>IF(N1954="nulová",J1954,0)</f>
        <v>0</v>
      </c>
      <c r="BJ1954" s="19" t="s">
        <v>39</v>
      </c>
      <c r="BK1954" s="144">
        <f>ROUND(I1954*H1954,2)</f>
        <v>0</v>
      </c>
      <c r="BL1954" s="19" t="s">
        <v>313</v>
      </c>
      <c r="BM1954" s="143" t="s">
        <v>2020</v>
      </c>
    </row>
    <row r="1955" spans="2:65" s="1" customFormat="1" ht="10.199999999999999" hidden="1">
      <c r="B1955" s="35"/>
      <c r="D1955" s="145" t="s">
        <v>175</v>
      </c>
      <c r="F1955" s="146" t="s">
        <v>2021</v>
      </c>
      <c r="I1955" s="147"/>
      <c r="L1955" s="35"/>
      <c r="M1955" s="148"/>
      <c r="T1955" s="56"/>
      <c r="AT1955" s="19" t="s">
        <v>175</v>
      </c>
      <c r="AU1955" s="19" t="s">
        <v>87</v>
      </c>
    </row>
    <row r="1956" spans="2:65" s="12" customFormat="1" ht="10.199999999999999">
      <c r="B1956" s="149"/>
      <c r="D1956" s="150" t="s">
        <v>177</v>
      </c>
      <c r="E1956" s="151" t="s">
        <v>31</v>
      </c>
      <c r="F1956" s="152" t="s">
        <v>2022</v>
      </c>
      <c r="H1956" s="151" t="s">
        <v>31</v>
      </c>
      <c r="I1956" s="153"/>
      <c r="L1956" s="149"/>
      <c r="M1956" s="154"/>
      <c r="T1956" s="155"/>
      <c r="AT1956" s="151" t="s">
        <v>177</v>
      </c>
      <c r="AU1956" s="151" t="s">
        <v>87</v>
      </c>
      <c r="AV1956" s="12" t="s">
        <v>39</v>
      </c>
      <c r="AW1956" s="12" t="s">
        <v>38</v>
      </c>
      <c r="AX1956" s="12" t="s">
        <v>78</v>
      </c>
      <c r="AY1956" s="151" t="s">
        <v>165</v>
      </c>
    </row>
    <row r="1957" spans="2:65" s="13" customFormat="1" ht="10.199999999999999">
      <c r="B1957" s="156"/>
      <c r="D1957" s="150" t="s">
        <v>177</v>
      </c>
      <c r="E1957" s="157" t="s">
        <v>31</v>
      </c>
      <c r="F1957" s="158" t="s">
        <v>2023</v>
      </c>
      <c r="H1957" s="159">
        <v>21</v>
      </c>
      <c r="I1957" s="160"/>
      <c r="L1957" s="156"/>
      <c r="M1957" s="161"/>
      <c r="T1957" s="162"/>
      <c r="AT1957" s="157" t="s">
        <v>177</v>
      </c>
      <c r="AU1957" s="157" t="s">
        <v>87</v>
      </c>
      <c r="AV1957" s="13" t="s">
        <v>87</v>
      </c>
      <c r="AW1957" s="13" t="s">
        <v>38</v>
      </c>
      <c r="AX1957" s="13" t="s">
        <v>78</v>
      </c>
      <c r="AY1957" s="157" t="s">
        <v>165</v>
      </c>
    </row>
    <row r="1958" spans="2:65" s="14" customFormat="1" ht="10.199999999999999">
      <c r="B1958" s="163"/>
      <c r="D1958" s="150" t="s">
        <v>177</v>
      </c>
      <c r="E1958" s="164" t="s">
        <v>31</v>
      </c>
      <c r="F1958" s="165" t="s">
        <v>180</v>
      </c>
      <c r="H1958" s="166">
        <v>21</v>
      </c>
      <c r="I1958" s="167"/>
      <c r="L1958" s="163"/>
      <c r="M1958" s="168"/>
      <c r="T1958" s="169"/>
      <c r="AT1958" s="164" t="s">
        <v>177</v>
      </c>
      <c r="AU1958" s="164" t="s">
        <v>87</v>
      </c>
      <c r="AV1958" s="14" t="s">
        <v>173</v>
      </c>
      <c r="AW1958" s="14" t="s">
        <v>38</v>
      </c>
      <c r="AX1958" s="14" t="s">
        <v>39</v>
      </c>
      <c r="AY1958" s="164" t="s">
        <v>165</v>
      </c>
    </row>
    <row r="1959" spans="2:65" s="1" customFormat="1" ht="24.15" customHeight="1">
      <c r="B1959" s="35"/>
      <c r="C1959" s="177" t="s">
        <v>2024</v>
      </c>
      <c r="D1959" s="177" t="s">
        <v>409</v>
      </c>
      <c r="E1959" s="178" t="s">
        <v>2025</v>
      </c>
      <c r="F1959" s="179" t="s">
        <v>2026</v>
      </c>
      <c r="G1959" s="180" t="s">
        <v>171</v>
      </c>
      <c r="H1959" s="181">
        <v>1</v>
      </c>
      <c r="I1959" s="182"/>
      <c r="J1959" s="183">
        <f>ROUND(I1959*H1959,2)</f>
        <v>0</v>
      </c>
      <c r="K1959" s="179" t="s">
        <v>31</v>
      </c>
      <c r="L1959" s="184"/>
      <c r="M1959" s="185" t="s">
        <v>31</v>
      </c>
      <c r="N1959" s="186" t="s">
        <v>49</v>
      </c>
      <c r="P1959" s="141">
        <f>O1959*H1959</f>
        <v>0</v>
      </c>
      <c r="Q1959" s="141">
        <v>2.1000000000000001E-2</v>
      </c>
      <c r="R1959" s="141">
        <f>Q1959*H1959</f>
        <v>2.1000000000000001E-2</v>
      </c>
      <c r="S1959" s="141">
        <v>0</v>
      </c>
      <c r="T1959" s="142">
        <f>S1959*H1959</f>
        <v>0</v>
      </c>
      <c r="AR1959" s="143" t="s">
        <v>483</v>
      </c>
      <c r="AT1959" s="143" t="s">
        <v>409</v>
      </c>
      <c r="AU1959" s="143" t="s">
        <v>87</v>
      </c>
      <c r="AY1959" s="19" t="s">
        <v>165</v>
      </c>
      <c r="BE1959" s="144">
        <f>IF(N1959="základní",J1959,0)</f>
        <v>0</v>
      </c>
      <c r="BF1959" s="144">
        <f>IF(N1959="snížená",J1959,0)</f>
        <v>0</v>
      </c>
      <c r="BG1959" s="144">
        <f>IF(N1959="zákl. přenesená",J1959,0)</f>
        <v>0</v>
      </c>
      <c r="BH1959" s="144">
        <f>IF(N1959="sníž. přenesená",J1959,0)</f>
        <v>0</v>
      </c>
      <c r="BI1959" s="144">
        <f>IF(N1959="nulová",J1959,0)</f>
        <v>0</v>
      </c>
      <c r="BJ1959" s="19" t="s">
        <v>39</v>
      </c>
      <c r="BK1959" s="144">
        <f>ROUND(I1959*H1959,2)</f>
        <v>0</v>
      </c>
      <c r="BL1959" s="19" t="s">
        <v>313</v>
      </c>
      <c r="BM1959" s="143" t="s">
        <v>2027</v>
      </c>
    </row>
    <row r="1960" spans="2:65" s="1" customFormat="1" ht="55.5" customHeight="1">
      <c r="B1960" s="35"/>
      <c r="C1960" s="132" t="s">
        <v>2028</v>
      </c>
      <c r="D1960" s="132" t="s">
        <v>168</v>
      </c>
      <c r="E1960" s="133" t="s">
        <v>2029</v>
      </c>
      <c r="F1960" s="134" t="s">
        <v>2030</v>
      </c>
      <c r="G1960" s="135" t="s">
        <v>1539</v>
      </c>
      <c r="H1960" s="188"/>
      <c r="I1960" s="137"/>
      <c r="J1960" s="138">
        <f>ROUND(I1960*H1960,2)</f>
        <v>0</v>
      </c>
      <c r="K1960" s="134" t="s">
        <v>172</v>
      </c>
      <c r="L1960" s="35"/>
      <c r="M1960" s="139" t="s">
        <v>31</v>
      </c>
      <c r="N1960" s="140" t="s">
        <v>49</v>
      </c>
      <c r="P1960" s="141">
        <f>O1960*H1960</f>
        <v>0</v>
      </c>
      <c r="Q1960" s="141">
        <v>0</v>
      </c>
      <c r="R1960" s="141">
        <f>Q1960*H1960</f>
        <v>0</v>
      </c>
      <c r="S1960" s="141">
        <v>0</v>
      </c>
      <c r="T1960" s="142">
        <f>S1960*H1960</f>
        <v>0</v>
      </c>
      <c r="AR1960" s="143" t="s">
        <v>313</v>
      </c>
      <c r="AT1960" s="143" t="s">
        <v>168</v>
      </c>
      <c r="AU1960" s="143" t="s">
        <v>87</v>
      </c>
      <c r="AY1960" s="19" t="s">
        <v>165</v>
      </c>
      <c r="BE1960" s="144">
        <f>IF(N1960="základní",J1960,0)</f>
        <v>0</v>
      </c>
      <c r="BF1960" s="144">
        <f>IF(N1960="snížená",J1960,0)</f>
        <v>0</v>
      </c>
      <c r="BG1960" s="144">
        <f>IF(N1960="zákl. přenesená",J1960,0)</f>
        <v>0</v>
      </c>
      <c r="BH1960" s="144">
        <f>IF(N1960="sníž. přenesená",J1960,0)</f>
        <v>0</v>
      </c>
      <c r="BI1960" s="144">
        <f>IF(N1960="nulová",J1960,0)</f>
        <v>0</v>
      </c>
      <c r="BJ1960" s="19" t="s">
        <v>39</v>
      </c>
      <c r="BK1960" s="144">
        <f>ROUND(I1960*H1960,2)</f>
        <v>0</v>
      </c>
      <c r="BL1960" s="19" t="s">
        <v>313</v>
      </c>
      <c r="BM1960" s="143" t="s">
        <v>2031</v>
      </c>
    </row>
    <row r="1961" spans="2:65" s="1" customFormat="1" ht="10.199999999999999" hidden="1">
      <c r="B1961" s="35"/>
      <c r="D1961" s="145" t="s">
        <v>175</v>
      </c>
      <c r="F1961" s="146" t="s">
        <v>2032</v>
      </c>
      <c r="I1961" s="147"/>
      <c r="L1961" s="35"/>
      <c r="M1961" s="148"/>
      <c r="T1961" s="56"/>
      <c r="AT1961" s="19" t="s">
        <v>175</v>
      </c>
      <c r="AU1961" s="19" t="s">
        <v>87</v>
      </c>
    </row>
    <row r="1962" spans="2:65" s="11" customFormat="1" ht="22.8" customHeight="1">
      <c r="B1962" s="120"/>
      <c r="D1962" s="121" t="s">
        <v>77</v>
      </c>
      <c r="E1962" s="130" t="s">
        <v>2033</v>
      </c>
      <c r="F1962" s="130" t="s">
        <v>2034</v>
      </c>
      <c r="I1962" s="123"/>
      <c r="J1962" s="131">
        <f>BK1962</f>
        <v>0</v>
      </c>
      <c r="L1962" s="120"/>
      <c r="M1962" s="125"/>
      <c r="P1962" s="126">
        <f>SUM(P1963:P2098)</f>
        <v>0</v>
      </c>
      <c r="R1962" s="126">
        <f>SUM(R1963:R2098)</f>
        <v>3.7410684699999996</v>
      </c>
      <c r="T1962" s="127">
        <f>SUM(T1963:T2098)</f>
        <v>4.5134499999999997</v>
      </c>
      <c r="AR1962" s="121" t="s">
        <v>87</v>
      </c>
      <c r="AT1962" s="128" t="s">
        <v>77</v>
      </c>
      <c r="AU1962" s="128" t="s">
        <v>39</v>
      </c>
      <c r="AY1962" s="121" t="s">
        <v>165</v>
      </c>
      <c r="BK1962" s="129">
        <f>SUM(BK1963:BK2098)</f>
        <v>0</v>
      </c>
    </row>
    <row r="1963" spans="2:65" s="1" customFormat="1" ht="24.15" customHeight="1">
      <c r="B1963" s="35"/>
      <c r="C1963" s="132" t="s">
        <v>2035</v>
      </c>
      <c r="D1963" s="132" t="s">
        <v>168</v>
      </c>
      <c r="E1963" s="133" t="s">
        <v>2036</v>
      </c>
      <c r="F1963" s="134" t="s">
        <v>2037</v>
      </c>
      <c r="G1963" s="135" t="s">
        <v>183</v>
      </c>
      <c r="H1963" s="136">
        <v>100.658</v>
      </c>
      <c r="I1963" s="137"/>
      <c r="J1963" s="138">
        <f>ROUND(I1963*H1963,2)</f>
        <v>0</v>
      </c>
      <c r="K1963" s="134" t="s">
        <v>172</v>
      </c>
      <c r="L1963" s="35"/>
      <c r="M1963" s="139" t="s">
        <v>31</v>
      </c>
      <c r="N1963" s="140" t="s">
        <v>49</v>
      </c>
      <c r="P1963" s="141">
        <f>O1963*H1963</f>
        <v>0</v>
      </c>
      <c r="Q1963" s="141">
        <v>2.9999999999999997E-4</v>
      </c>
      <c r="R1963" s="141">
        <f>Q1963*H1963</f>
        <v>3.0197399999999999E-2</v>
      </c>
      <c r="S1963" s="141">
        <v>0</v>
      </c>
      <c r="T1963" s="142">
        <f>S1963*H1963</f>
        <v>0</v>
      </c>
      <c r="AR1963" s="143" t="s">
        <v>313</v>
      </c>
      <c r="AT1963" s="143" t="s">
        <v>168</v>
      </c>
      <c r="AU1963" s="143" t="s">
        <v>87</v>
      </c>
      <c r="AY1963" s="19" t="s">
        <v>165</v>
      </c>
      <c r="BE1963" s="144">
        <f>IF(N1963="základní",J1963,0)</f>
        <v>0</v>
      </c>
      <c r="BF1963" s="144">
        <f>IF(N1963="snížená",J1963,0)</f>
        <v>0</v>
      </c>
      <c r="BG1963" s="144">
        <f>IF(N1963="zákl. přenesená",J1963,0)</f>
        <v>0</v>
      </c>
      <c r="BH1963" s="144">
        <f>IF(N1963="sníž. přenesená",J1963,0)</f>
        <v>0</v>
      </c>
      <c r="BI1963" s="144">
        <f>IF(N1963="nulová",J1963,0)</f>
        <v>0</v>
      </c>
      <c r="BJ1963" s="19" t="s">
        <v>39</v>
      </c>
      <c r="BK1963" s="144">
        <f>ROUND(I1963*H1963,2)</f>
        <v>0</v>
      </c>
      <c r="BL1963" s="19" t="s">
        <v>313</v>
      </c>
      <c r="BM1963" s="143" t="s">
        <v>2038</v>
      </c>
    </row>
    <row r="1964" spans="2:65" s="1" customFormat="1" ht="10.199999999999999" hidden="1">
      <c r="B1964" s="35"/>
      <c r="D1964" s="145" t="s">
        <v>175</v>
      </c>
      <c r="F1964" s="146" t="s">
        <v>2039</v>
      </c>
      <c r="I1964" s="147"/>
      <c r="L1964" s="35"/>
      <c r="M1964" s="148"/>
      <c r="T1964" s="56"/>
      <c r="AT1964" s="19" t="s">
        <v>175</v>
      </c>
      <c r="AU1964" s="19" t="s">
        <v>87</v>
      </c>
    </row>
    <row r="1965" spans="2:65" s="12" customFormat="1" ht="10.199999999999999">
      <c r="B1965" s="149"/>
      <c r="D1965" s="150" t="s">
        <v>177</v>
      </c>
      <c r="E1965" s="151" t="s">
        <v>31</v>
      </c>
      <c r="F1965" s="152" t="s">
        <v>901</v>
      </c>
      <c r="H1965" s="151" t="s">
        <v>31</v>
      </c>
      <c r="I1965" s="153"/>
      <c r="L1965" s="149"/>
      <c r="M1965" s="154"/>
      <c r="T1965" s="155"/>
      <c r="AT1965" s="151" t="s">
        <v>177</v>
      </c>
      <c r="AU1965" s="151" t="s">
        <v>87</v>
      </c>
      <c r="AV1965" s="12" t="s">
        <v>39</v>
      </c>
      <c r="AW1965" s="12" t="s">
        <v>38</v>
      </c>
      <c r="AX1965" s="12" t="s">
        <v>78</v>
      </c>
      <c r="AY1965" s="151" t="s">
        <v>165</v>
      </c>
    </row>
    <row r="1966" spans="2:65" s="13" customFormat="1" ht="10.199999999999999">
      <c r="B1966" s="156"/>
      <c r="D1966" s="150" t="s">
        <v>177</v>
      </c>
      <c r="E1966" s="157" t="s">
        <v>31</v>
      </c>
      <c r="F1966" s="158" t="s">
        <v>2040</v>
      </c>
      <c r="H1966" s="159">
        <v>106.41800000000001</v>
      </c>
      <c r="I1966" s="160"/>
      <c r="L1966" s="156"/>
      <c r="M1966" s="161"/>
      <c r="T1966" s="162"/>
      <c r="AT1966" s="157" t="s">
        <v>177</v>
      </c>
      <c r="AU1966" s="157" t="s">
        <v>87</v>
      </c>
      <c r="AV1966" s="13" t="s">
        <v>87</v>
      </c>
      <c r="AW1966" s="13" t="s">
        <v>38</v>
      </c>
      <c r="AX1966" s="13" t="s">
        <v>78</v>
      </c>
      <c r="AY1966" s="157" t="s">
        <v>165</v>
      </c>
    </row>
    <row r="1967" spans="2:65" s="12" customFormat="1" ht="10.199999999999999">
      <c r="B1967" s="149"/>
      <c r="D1967" s="150" t="s">
        <v>177</v>
      </c>
      <c r="E1967" s="151" t="s">
        <v>31</v>
      </c>
      <c r="F1967" s="152" t="s">
        <v>924</v>
      </c>
      <c r="H1967" s="151" t="s">
        <v>31</v>
      </c>
      <c r="I1967" s="153"/>
      <c r="L1967" s="149"/>
      <c r="M1967" s="154"/>
      <c r="T1967" s="155"/>
      <c r="AT1967" s="151" t="s">
        <v>177</v>
      </c>
      <c r="AU1967" s="151" t="s">
        <v>87</v>
      </c>
      <c r="AV1967" s="12" t="s">
        <v>39</v>
      </c>
      <c r="AW1967" s="12" t="s">
        <v>38</v>
      </c>
      <c r="AX1967" s="12" t="s">
        <v>78</v>
      </c>
      <c r="AY1967" s="151" t="s">
        <v>165</v>
      </c>
    </row>
    <row r="1968" spans="2:65" s="13" customFormat="1" ht="10.199999999999999">
      <c r="B1968" s="156"/>
      <c r="D1968" s="150" t="s">
        <v>177</v>
      </c>
      <c r="E1968" s="157" t="s">
        <v>31</v>
      </c>
      <c r="F1968" s="158" t="s">
        <v>925</v>
      </c>
      <c r="H1968" s="159">
        <v>-5.76</v>
      </c>
      <c r="I1968" s="160"/>
      <c r="L1968" s="156"/>
      <c r="M1968" s="161"/>
      <c r="T1968" s="162"/>
      <c r="AT1968" s="157" t="s">
        <v>177</v>
      </c>
      <c r="AU1968" s="157" t="s">
        <v>87</v>
      </c>
      <c r="AV1968" s="13" t="s">
        <v>87</v>
      </c>
      <c r="AW1968" s="13" t="s">
        <v>38</v>
      </c>
      <c r="AX1968" s="13" t="s">
        <v>78</v>
      </c>
      <c r="AY1968" s="157" t="s">
        <v>165</v>
      </c>
    </row>
    <row r="1969" spans="2:65" s="14" customFormat="1" ht="10.199999999999999">
      <c r="B1969" s="163"/>
      <c r="D1969" s="150" t="s">
        <v>177</v>
      </c>
      <c r="E1969" s="164" t="s">
        <v>31</v>
      </c>
      <c r="F1969" s="165" t="s">
        <v>180</v>
      </c>
      <c r="H1969" s="166">
        <v>100.658</v>
      </c>
      <c r="I1969" s="167"/>
      <c r="L1969" s="163"/>
      <c r="M1969" s="168"/>
      <c r="T1969" s="169"/>
      <c r="AT1969" s="164" t="s">
        <v>177</v>
      </c>
      <c r="AU1969" s="164" t="s">
        <v>87</v>
      </c>
      <c r="AV1969" s="14" t="s">
        <v>173</v>
      </c>
      <c r="AW1969" s="14" t="s">
        <v>38</v>
      </c>
      <c r="AX1969" s="14" t="s">
        <v>39</v>
      </c>
      <c r="AY1969" s="164" t="s">
        <v>165</v>
      </c>
    </row>
    <row r="1970" spans="2:65" s="1" customFormat="1" ht="24.15" customHeight="1">
      <c r="B1970" s="35"/>
      <c r="C1970" s="132" t="s">
        <v>2041</v>
      </c>
      <c r="D1970" s="132" t="s">
        <v>168</v>
      </c>
      <c r="E1970" s="133" t="s">
        <v>2042</v>
      </c>
      <c r="F1970" s="134" t="s">
        <v>2043</v>
      </c>
      <c r="G1970" s="135" t="s">
        <v>103</v>
      </c>
      <c r="H1970" s="136">
        <v>31.2</v>
      </c>
      <c r="I1970" s="137"/>
      <c r="J1970" s="138">
        <f>ROUND(I1970*H1970,2)</f>
        <v>0</v>
      </c>
      <c r="K1970" s="134" t="s">
        <v>172</v>
      </c>
      <c r="L1970" s="35"/>
      <c r="M1970" s="139" t="s">
        <v>31</v>
      </c>
      <c r="N1970" s="140" t="s">
        <v>49</v>
      </c>
      <c r="P1970" s="141">
        <f>O1970*H1970</f>
        <v>0</v>
      </c>
      <c r="Q1970" s="141">
        <v>0</v>
      </c>
      <c r="R1970" s="141">
        <f>Q1970*H1970</f>
        <v>0</v>
      </c>
      <c r="S1970" s="141">
        <v>0</v>
      </c>
      <c r="T1970" s="142">
        <f>S1970*H1970</f>
        <v>0</v>
      </c>
      <c r="AR1970" s="143" t="s">
        <v>313</v>
      </c>
      <c r="AT1970" s="143" t="s">
        <v>168</v>
      </c>
      <c r="AU1970" s="143" t="s">
        <v>87</v>
      </c>
      <c r="AY1970" s="19" t="s">
        <v>165</v>
      </c>
      <c r="BE1970" s="144">
        <f>IF(N1970="základní",J1970,0)</f>
        <v>0</v>
      </c>
      <c r="BF1970" s="144">
        <f>IF(N1970="snížená",J1970,0)</f>
        <v>0</v>
      </c>
      <c r="BG1970" s="144">
        <f>IF(N1970="zákl. přenesená",J1970,0)</f>
        <v>0</v>
      </c>
      <c r="BH1970" s="144">
        <f>IF(N1970="sníž. přenesená",J1970,0)</f>
        <v>0</v>
      </c>
      <c r="BI1970" s="144">
        <f>IF(N1970="nulová",J1970,0)</f>
        <v>0</v>
      </c>
      <c r="BJ1970" s="19" t="s">
        <v>39</v>
      </c>
      <c r="BK1970" s="144">
        <f>ROUND(I1970*H1970,2)</f>
        <v>0</v>
      </c>
      <c r="BL1970" s="19" t="s">
        <v>313</v>
      </c>
      <c r="BM1970" s="143" t="s">
        <v>2044</v>
      </c>
    </row>
    <row r="1971" spans="2:65" s="1" customFormat="1" ht="10.199999999999999" hidden="1">
      <c r="B1971" s="35"/>
      <c r="D1971" s="145" t="s">
        <v>175</v>
      </c>
      <c r="F1971" s="146" t="s">
        <v>2045</v>
      </c>
      <c r="I1971" s="147"/>
      <c r="L1971" s="35"/>
      <c r="M1971" s="148"/>
      <c r="T1971" s="56"/>
      <c r="AT1971" s="19" t="s">
        <v>175</v>
      </c>
      <c r="AU1971" s="19" t="s">
        <v>87</v>
      </c>
    </row>
    <row r="1972" spans="2:65" s="12" customFormat="1" ht="10.199999999999999">
      <c r="B1972" s="149"/>
      <c r="D1972" s="150" t="s">
        <v>177</v>
      </c>
      <c r="E1972" s="151" t="s">
        <v>31</v>
      </c>
      <c r="F1972" s="152" t="s">
        <v>2046</v>
      </c>
      <c r="H1972" s="151" t="s">
        <v>31</v>
      </c>
      <c r="I1972" s="153"/>
      <c r="L1972" s="149"/>
      <c r="M1972" s="154"/>
      <c r="T1972" s="155"/>
      <c r="AT1972" s="151" t="s">
        <v>177</v>
      </c>
      <c r="AU1972" s="151" t="s">
        <v>87</v>
      </c>
      <c r="AV1972" s="12" t="s">
        <v>39</v>
      </c>
      <c r="AW1972" s="12" t="s">
        <v>38</v>
      </c>
      <c r="AX1972" s="12" t="s">
        <v>78</v>
      </c>
      <c r="AY1972" s="151" t="s">
        <v>165</v>
      </c>
    </row>
    <row r="1973" spans="2:65" s="13" customFormat="1" ht="10.199999999999999">
      <c r="B1973" s="156"/>
      <c r="D1973" s="150" t="s">
        <v>177</v>
      </c>
      <c r="E1973" s="157" t="s">
        <v>31</v>
      </c>
      <c r="F1973" s="158" t="s">
        <v>941</v>
      </c>
      <c r="H1973" s="159">
        <v>31.2</v>
      </c>
      <c r="I1973" s="160"/>
      <c r="L1973" s="156"/>
      <c r="M1973" s="161"/>
      <c r="T1973" s="162"/>
      <c r="AT1973" s="157" t="s">
        <v>177</v>
      </c>
      <c r="AU1973" s="157" t="s">
        <v>87</v>
      </c>
      <c r="AV1973" s="13" t="s">
        <v>87</v>
      </c>
      <c r="AW1973" s="13" t="s">
        <v>38</v>
      </c>
      <c r="AX1973" s="13" t="s">
        <v>78</v>
      </c>
      <c r="AY1973" s="157" t="s">
        <v>165</v>
      </c>
    </row>
    <row r="1974" spans="2:65" s="14" customFormat="1" ht="10.199999999999999">
      <c r="B1974" s="163"/>
      <c r="D1974" s="150" t="s">
        <v>177</v>
      </c>
      <c r="E1974" s="164" t="s">
        <v>31</v>
      </c>
      <c r="F1974" s="165" t="s">
        <v>180</v>
      </c>
      <c r="H1974" s="166">
        <v>31.2</v>
      </c>
      <c r="I1974" s="167"/>
      <c r="L1974" s="163"/>
      <c r="M1974" s="168"/>
      <c r="T1974" s="169"/>
      <c r="AT1974" s="164" t="s">
        <v>177</v>
      </c>
      <c r="AU1974" s="164" t="s">
        <v>87</v>
      </c>
      <c r="AV1974" s="14" t="s">
        <v>173</v>
      </c>
      <c r="AW1974" s="14" t="s">
        <v>38</v>
      </c>
      <c r="AX1974" s="14" t="s">
        <v>39</v>
      </c>
      <c r="AY1974" s="164" t="s">
        <v>165</v>
      </c>
    </row>
    <row r="1975" spans="2:65" s="1" customFormat="1" ht="21.75" customHeight="1">
      <c r="B1975" s="35"/>
      <c r="C1975" s="177" t="s">
        <v>2047</v>
      </c>
      <c r="D1975" s="177" t="s">
        <v>409</v>
      </c>
      <c r="E1975" s="178" t="s">
        <v>2048</v>
      </c>
      <c r="F1975" s="179" t="s">
        <v>2049</v>
      </c>
      <c r="G1975" s="180" t="s">
        <v>103</v>
      </c>
      <c r="H1975" s="181">
        <v>34.32</v>
      </c>
      <c r="I1975" s="182"/>
      <c r="J1975" s="183">
        <f>ROUND(I1975*H1975,2)</f>
        <v>0</v>
      </c>
      <c r="K1975" s="179" t="s">
        <v>172</v>
      </c>
      <c r="L1975" s="184"/>
      <c r="M1975" s="185" t="s">
        <v>31</v>
      </c>
      <c r="N1975" s="186" t="s">
        <v>49</v>
      </c>
      <c r="P1975" s="141">
        <f>O1975*H1975</f>
        <v>0</v>
      </c>
      <c r="Q1975" s="141">
        <v>1.2999999999999999E-4</v>
      </c>
      <c r="R1975" s="141">
        <f>Q1975*H1975</f>
        <v>4.4615999999999996E-3</v>
      </c>
      <c r="S1975" s="141">
        <v>0</v>
      </c>
      <c r="T1975" s="142">
        <f>S1975*H1975</f>
        <v>0</v>
      </c>
      <c r="AR1975" s="143" t="s">
        <v>483</v>
      </c>
      <c r="AT1975" s="143" t="s">
        <v>409</v>
      </c>
      <c r="AU1975" s="143" t="s">
        <v>87</v>
      </c>
      <c r="AY1975" s="19" t="s">
        <v>165</v>
      </c>
      <c r="BE1975" s="144">
        <f>IF(N1975="základní",J1975,0)</f>
        <v>0</v>
      </c>
      <c r="BF1975" s="144">
        <f>IF(N1975="snížená",J1975,0)</f>
        <v>0</v>
      </c>
      <c r="BG1975" s="144">
        <f>IF(N1975="zákl. přenesená",J1975,0)</f>
        <v>0</v>
      </c>
      <c r="BH1975" s="144">
        <f>IF(N1975="sníž. přenesená",J1975,0)</f>
        <v>0</v>
      </c>
      <c r="BI1975" s="144">
        <f>IF(N1975="nulová",J1975,0)</f>
        <v>0</v>
      </c>
      <c r="BJ1975" s="19" t="s">
        <v>39</v>
      </c>
      <c r="BK1975" s="144">
        <f>ROUND(I1975*H1975,2)</f>
        <v>0</v>
      </c>
      <c r="BL1975" s="19" t="s">
        <v>313</v>
      </c>
      <c r="BM1975" s="143" t="s">
        <v>2050</v>
      </c>
    </row>
    <row r="1976" spans="2:65" s="13" customFormat="1" ht="10.199999999999999">
      <c r="B1976" s="156"/>
      <c r="D1976" s="150" t="s">
        <v>177</v>
      </c>
      <c r="E1976" s="157" t="s">
        <v>31</v>
      </c>
      <c r="F1976" s="158" t="s">
        <v>2051</v>
      </c>
      <c r="H1976" s="159">
        <v>34.32</v>
      </c>
      <c r="I1976" s="160"/>
      <c r="L1976" s="156"/>
      <c r="M1976" s="161"/>
      <c r="T1976" s="162"/>
      <c r="AT1976" s="157" t="s">
        <v>177</v>
      </c>
      <c r="AU1976" s="157" t="s">
        <v>87</v>
      </c>
      <c r="AV1976" s="13" t="s">
        <v>87</v>
      </c>
      <c r="AW1976" s="13" t="s">
        <v>38</v>
      </c>
      <c r="AX1976" s="13" t="s">
        <v>39</v>
      </c>
      <c r="AY1976" s="157" t="s">
        <v>165</v>
      </c>
    </row>
    <row r="1977" spans="2:65" s="1" customFormat="1" ht="37.799999999999997" customHeight="1">
      <c r="B1977" s="35"/>
      <c r="C1977" s="132" t="s">
        <v>2052</v>
      </c>
      <c r="D1977" s="132" t="s">
        <v>168</v>
      </c>
      <c r="E1977" s="133" t="s">
        <v>2053</v>
      </c>
      <c r="F1977" s="134" t="s">
        <v>2054</v>
      </c>
      <c r="G1977" s="135" t="s">
        <v>103</v>
      </c>
      <c r="H1977" s="136">
        <v>42.24</v>
      </c>
      <c r="I1977" s="137"/>
      <c r="J1977" s="138">
        <f>ROUND(I1977*H1977,2)</f>
        <v>0</v>
      </c>
      <c r="K1977" s="134" t="s">
        <v>172</v>
      </c>
      <c r="L1977" s="35"/>
      <c r="M1977" s="139" t="s">
        <v>31</v>
      </c>
      <c r="N1977" s="140" t="s">
        <v>49</v>
      </c>
      <c r="P1977" s="141">
        <f>O1977*H1977</f>
        <v>0</v>
      </c>
      <c r="Q1977" s="141">
        <v>0</v>
      </c>
      <c r="R1977" s="141">
        <f>Q1977*H1977</f>
        <v>0</v>
      </c>
      <c r="S1977" s="141">
        <v>0</v>
      </c>
      <c r="T1977" s="142">
        <f>S1977*H1977</f>
        <v>0</v>
      </c>
      <c r="AR1977" s="143" t="s">
        <v>313</v>
      </c>
      <c r="AT1977" s="143" t="s">
        <v>168</v>
      </c>
      <c r="AU1977" s="143" t="s">
        <v>87</v>
      </c>
      <c r="AY1977" s="19" t="s">
        <v>165</v>
      </c>
      <c r="BE1977" s="144">
        <f>IF(N1977="základní",J1977,0)</f>
        <v>0</v>
      </c>
      <c r="BF1977" s="144">
        <f>IF(N1977="snížená",J1977,0)</f>
        <v>0</v>
      </c>
      <c r="BG1977" s="144">
        <f>IF(N1977="zákl. přenesená",J1977,0)</f>
        <v>0</v>
      </c>
      <c r="BH1977" s="144">
        <f>IF(N1977="sníž. přenesená",J1977,0)</f>
        <v>0</v>
      </c>
      <c r="BI1977" s="144">
        <f>IF(N1977="nulová",J1977,0)</f>
        <v>0</v>
      </c>
      <c r="BJ1977" s="19" t="s">
        <v>39</v>
      </c>
      <c r="BK1977" s="144">
        <f>ROUND(I1977*H1977,2)</f>
        <v>0</v>
      </c>
      <c r="BL1977" s="19" t="s">
        <v>313</v>
      </c>
      <c r="BM1977" s="143" t="s">
        <v>2055</v>
      </c>
    </row>
    <row r="1978" spans="2:65" s="1" customFormat="1" ht="10.199999999999999" hidden="1">
      <c r="B1978" s="35"/>
      <c r="D1978" s="145" t="s">
        <v>175</v>
      </c>
      <c r="F1978" s="146" t="s">
        <v>2056</v>
      </c>
      <c r="I1978" s="147"/>
      <c r="L1978" s="35"/>
      <c r="M1978" s="148"/>
      <c r="T1978" s="56"/>
      <c r="AT1978" s="19" t="s">
        <v>175</v>
      </c>
      <c r="AU1978" s="19" t="s">
        <v>87</v>
      </c>
    </row>
    <row r="1979" spans="2:65" s="12" customFormat="1" ht="10.199999999999999">
      <c r="B1979" s="149"/>
      <c r="D1979" s="150" t="s">
        <v>177</v>
      </c>
      <c r="E1979" s="151" t="s">
        <v>31</v>
      </c>
      <c r="F1979" s="152" t="s">
        <v>2057</v>
      </c>
      <c r="H1979" s="151" t="s">
        <v>31</v>
      </c>
      <c r="I1979" s="153"/>
      <c r="L1979" s="149"/>
      <c r="M1979" s="154"/>
      <c r="T1979" s="155"/>
      <c r="AT1979" s="151" t="s">
        <v>177</v>
      </c>
      <c r="AU1979" s="151" t="s">
        <v>87</v>
      </c>
      <c r="AV1979" s="12" t="s">
        <v>39</v>
      </c>
      <c r="AW1979" s="12" t="s">
        <v>38</v>
      </c>
      <c r="AX1979" s="12" t="s">
        <v>78</v>
      </c>
      <c r="AY1979" s="151" t="s">
        <v>165</v>
      </c>
    </row>
    <row r="1980" spans="2:65" s="13" customFormat="1" ht="20.399999999999999">
      <c r="B1980" s="156"/>
      <c r="D1980" s="150" t="s">
        <v>177</v>
      </c>
      <c r="E1980" s="157" t="s">
        <v>31</v>
      </c>
      <c r="F1980" s="158" t="s">
        <v>2058</v>
      </c>
      <c r="H1980" s="159">
        <v>36.24</v>
      </c>
      <c r="I1980" s="160"/>
      <c r="L1980" s="156"/>
      <c r="M1980" s="161"/>
      <c r="T1980" s="162"/>
      <c r="AT1980" s="157" t="s">
        <v>177</v>
      </c>
      <c r="AU1980" s="157" t="s">
        <v>87</v>
      </c>
      <c r="AV1980" s="13" t="s">
        <v>87</v>
      </c>
      <c r="AW1980" s="13" t="s">
        <v>38</v>
      </c>
      <c r="AX1980" s="13" t="s">
        <v>78</v>
      </c>
      <c r="AY1980" s="157" t="s">
        <v>165</v>
      </c>
    </row>
    <row r="1981" spans="2:65" s="12" customFormat="1" ht="10.199999999999999">
      <c r="B1981" s="149"/>
      <c r="D1981" s="150" t="s">
        <v>177</v>
      </c>
      <c r="E1981" s="151" t="s">
        <v>31</v>
      </c>
      <c r="F1981" s="152" t="s">
        <v>2059</v>
      </c>
      <c r="H1981" s="151" t="s">
        <v>31</v>
      </c>
      <c r="I1981" s="153"/>
      <c r="L1981" s="149"/>
      <c r="M1981" s="154"/>
      <c r="T1981" s="155"/>
      <c r="AT1981" s="151" t="s">
        <v>177</v>
      </c>
      <c r="AU1981" s="151" t="s">
        <v>87</v>
      </c>
      <c r="AV1981" s="12" t="s">
        <v>39</v>
      </c>
      <c r="AW1981" s="12" t="s">
        <v>38</v>
      </c>
      <c r="AX1981" s="12" t="s">
        <v>78</v>
      </c>
      <c r="AY1981" s="151" t="s">
        <v>165</v>
      </c>
    </row>
    <row r="1982" spans="2:65" s="13" customFormat="1" ht="10.199999999999999">
      <c r="B1982" s="156"/>
      <c r="D1982" s="150" t="s">
        <v>177</v>
      </c>
      <c r="E1982" s="157" t="s">
        <v>31</v>
      </c>
      <c r="F1982" s="158" t="s">
        <v>2060</v>
      </c>
      <c r="H1982" s="159">
        <v>1.3</v>
      </c>
      <c r="I1982" s="160"/>
      <c r="L1982" s="156"/>
      <c r="M1982" s="161"/>
      <c r="T1982" s="162"/>
      <c r="AT1982" s="157" t="s">
        <v>177</v>
      </c>
      <c r="AU1982" s="157" t="s">
        <v>87</v>
      </c>
      <c r="AV1982" s="13" t="s">
        <v>87</v>
      </c>
      <c r="AW1982" s="13" t="s">
        <v>38</v>
      </c>
      <c r="AX1982" s="13" t="s">
        <v>78</v>
      </c>
      <c r="AY1982" s="157" t="s">
        <v>165</v>
      </c>
    </row>
    <row r="1983" spans="2:65" s="15" customFormat="1" ht="10.199999999999999">
      <c r="B1983" s="170"/>
      <c r="D1983" s="150" t="s">
        <v>177</v>
      </c>
      <c r="E1983" s="171" t="s">
        <v>31</v>
      </c>
      <c r="F1983" s="172" t="s">
        <v>246</v>
      </c>
      <c r="H1983" s="173">
        <v>37.54</v>
      </c>
      <c r="I1983" s="174"/>
      <c r="L1983" s="170"/>
      <c r="M1983" s="175"/>
      <c r="T1983" s="176"/>
      <c r="AT1983" s="171" t="s">
        <v>177</v>
      </c>
      <c r="AU1983" s="171" t="s">
        <v>87</v>
      </c>
      <c r="AV1983" s="15" t="s">
        <v>166</v>
      </c>
      <c r="AW1983" s="15" t="s">
        <v>38</v>
      </c>
      <c r="AX1983" s="15" t="s">
        <v>78</v>
      </c>
      <c r="AY1983" s="171" t="s">
        <v>165</v>
      </c>
    </row>
    <row r="1984" spans="2:65" s="12" customFormat="1" ht="10.199999999999999">
      <c r="B1984" s="149"/>
      <c r="D1984" s="150" t="s">
        <v>177</v>
      </c>
      <c r="E1984" s="151" t="s">
        <v>31</v>
      </c>
      <c r="F1984" s="152" t="s">
        <v>2061</v>
      </c>
      <c r="H1984" s="151" t="s">
        <v>31</v>
      </c>
      <c r="I1984" s="153"/>
      <c r="L1984" s="149"/>
      <c r="M1984" s="154"/>
      <c r="T1984" s="155"/>
      <c r="AT1984" s="151" t="s">
        <v>177</v>
      </c>
      <c r="AU1984" s="151" t="s">
        <v>87</v>
      </c>
      <c r="AV1984" s="12" t="s">
        <v>39</v>
      </c>
      <c r="AW1984" s="12" t="s">
        <v>38</v>
      </c>
      <c r="AX1984" s="12" t="s">
        <v>78</v>
      </c>
      <c r="AY1984" s="151" t="s">
        <v>165</v>
      </c>
    </row>
    <row r="1985" spans="2:65" s="13" customFormat="1" ht="10.199999999999999">
      <c r="B1985" s="156"/>
      <c r="D1985" s="150" t="s">
        <v>177</v>
      </c>
      <c r="E1985" s="157" t="s">
        <v>31</v>
      </c>
      <c r="F1985" s="158" t="s">
        <v>2062</v>
      </c>
      <c r="H1985" s="159">
        <v>4.7</v>
      </c>
      <c r="I1985" s="160"/>
      <c r="L1985" s="156"/>
      <c r="M1985" s="161"/>
      <c r="T1985" s="162"/>
      <c r="AT1985" s="157" t="s">
        <v>177</v>
      </c>
      <c r="AU1985" s="157" t="s">
        <v>87</v>
      </c>
      <c r="AV1985" s="13" t="s">
        <v>87</v>
      </c>
      <c r="AW1985" s="13" t="s">
        <v>38</v>
      </c>
      <c r="AX1985" s="13" t="s">
        <v>78</v>
      </c>
      <c r="AY1985" s="157" t="s">
        <v>165</v>
      </c>
    </row>
    <row r="1986" spans="2:65" s="15" customFormat="1" ht="10.199999999999999">
      <c r="B1986" s="170"/>
      <c r="D1986" s="150" t="s">
        <v>177</v>
      </c>
      <c r="E1986" s="171" t="s">
        <v>31</v>
      </c>
      <c r="F1986" s="172" t="s">
        <v>246</v>
      </c>
      <c r="H1986" s="173">
        <v>4.7</v>
      </c>
      <c r="I1986" s="174"/>
      <c r="L1986" s="170"/>
      <c r="M1986" s="175"/>
      <c r="T1986" s="176"/>
      <c r="AT1986" s="171" t="s">
        <v>177</v>
      </c>
      <c r="AU1986" s="171" t="s">
        <v>87</v>
      </c>
      <c r="AV1986" s="15" t="s">
        <v>166</v>
      </c>
      <c r="AW1986" s="15" t="s">
        <v>38</v>
      </c>
      <c r="AX1986" s="15" t="s">
        <v>78</v>
      </c>
      <c r="AY1986" s="171" t="s">
        <v>165</v>
      </c>
    </row>
    <row r="1987" spans="2:65" s="14" customFormat="1" ht="10.199999999999999">
      <c r="B1987" s="163"/>
      <c r="D1987" s="150" t="s">
        <v>177</v>
      </c>
      <c r="E1987" s="164" t="s">
        <v>31</v>
      </c>
      <c r="F1987" s="165" t="s">
        <v>180</v>
      </c>
      <c r="H1987" s="166">
        <v>42.24</v>
      </c>
      <c r="I1987" s="167"/>
      <c r="L1987" s="163"/>
      <c r="M1987" s="168"/>
      <c r="T1987" s="169"/>
      <c r="AT1987" s="164" t="s">
        <v>177</v>
      </c>
      <c r="AU1987" s="164" t="s">
        <v>87</v>
      </c>
      <c r="AV1987" s="14" t="s">
        <v>173</v>
      </c>
      <c r="AW1987" s="14" t="s">
        <v>38</v>
      </c>
      <c r="AX1987" s="14" t="s">
        <v>39</v>
      </c>
      <c r="AY1987" s="164" t="s">
        <v>165</v>
      </c>
    </row>
    <row r="1988" spans="2:65" s="1" customFormat="1" ht="24.15" customHeight="1">
      <c r="B1988" s="35"/>
      <c r="C1988" s="177" t="s">
        <v>2063</v>
      </c>
      <c r="D1988" s="177" t="s">
        <v>409</v>
      </c>
      <c r="E1988" s="178" t="s">
        <v>2064</v>
      </c>
      <c r="F1988" s="179" t="s">
        <v>2065</v>
      </c>
      <c r="G1988" s="180" t="s">
        <v>103</v>
      </c>
      <c r="H1988" s="181">
        <v>41.293999999999997</v>
      </c>
      <c r="I1988" s="182"/>
      <c r="J1988" s="183">
        <f>ROUND(I1988*H1988,2)</f>
        <v>0</v>
      </c>
      <c r="K1988" s="179" t="s">
        <v>172</v>
      </c>
      <c r="L1988" s="184"/>
      <c r="M1988" s="185" t="s">
        <v>31</v>
      </c>
      <c r="N1988" s="186" t="s">
        <v>49</v>
      </c>
      <c r="P1988" s="141">
        <f>O1988*H1988</f>
        <v>0</v>
      </c>
      <c r="Q1988" s="141">
        <v>1.4999999999999999E-4</v>
      </c>
      <c r="R1988" s="141">
        <f>Q1988*H1988</f>
        <v>6.1940999999999993E-3</v>
      </c>
      <c r="S1988" s="141">
        <v>0</v>
      </c>
      <c r="T1988" s="142">
        <f>S1988*H1988</f>
        <v>0</v>
      </c>
      <c r="AR1988" s="143" t="s">
        <v>483</v>
      </c>
      <c r="AT1988" s="143" t="s">
        <v>409</v>
      </c>
      <c r="AU1988" s="143" t="s">
        <v>87</v>
      </c>
      <c r="AY1988" s="19" t="s">
        <v>165</v>
      </c>
      <c r="BE1988" s="144">
        <f>IF(N1988="základní",J1988,0)</f>
        <v>0</v>
      </c>
      <c r="BF1988" s="144">
        <f>IF(N1988="snížená",J1988,0)</f>
        <v>0</v>
      </c>
      <c r="BG1988" s="144">
        <f>IF(N1988="zákl. přenesená",J1988,0)</f>
        <v>0</v>
      </c>
      <c r="BH1988" s="144">
        <f>IF(N1988="sníž. přenesená",J1988,0)</f>
        <v>0</v>
      </c>
      <c r="BI1988" s="144">
        <f>IF(N1988="nulová",J1988,0)</f>
        <v>0</v>
      </c>
      <c r="BJ1988" s="19" t="s">
        <v>39</v>
      </c>
      <c r="BK1988" s="144">
        <f>ROUND(I1988*H1988,2)</f>
        <v>0</v>
      </c>
      <c r="BL1988" s="19" t="s">
        <v>313</v>
      </c>
      <c r="BM1988" s="143" t="s">
        <v>2066</v>
      </c>
    </row>
    <row r="1989" spans="2:65" s="13" customFormat="1" ht="10.199999999999999">
      <c r="B1989" s="156"/>
      <c r="D1989" s="150" t="s">
        <v>177</v>
      </c>
      <c r="E1989" s="157" t="s">
        <v>31</v>
      </c>
      <c r="F1989" s="158" t="s">
        <v>2067</v>
      </c>
      <c r="H1989" s="159">
        <v>41.293999999999997</v>
      </c>
      <c r="I1989" s="160"/>
      <c r="L1989" s="156"/>
      <c r="M1989" s="161"/>
      <c r="T1989" s="162"/>
      <c r="AT1989" s="157" t="s">
        <v>177</v>
      </c>
      <c r="AU1989" s="157" t="s">
        <v>87</v>
      </c>
      <c r="AV1989" s="13" t="s">
        <v>87</v>
      </c>
      <c r="AW1989" s="13" t="s">
        <v>38</v>
      </c>
      <c r="AX1989" s="13" t="s">
        <v>39</v>
      </c>
      <c r="AY1989" s="157" t="s">
        <v>165</v>
      </c>
    </row>
    <row r="1990" spans="2:65" s="1" customFormat="1" ht="24.15" customHeight="1">
      <c r="B1990" s="35"/>
      <c r="C1990" s="177" t="s">
        <v>2068</v>
      </c>
      <c r="D1990" s="177" t="s">
        <v>409</v>
      </c>
      <c r="E1990" s="178" t="s">
        <v>2069</v>
      </c>
      <c r="F1990" s="179" t="s">
        <v>2070</v>
      </c>
      <c r="G1990" s="180" t="s">
        <v>103</v>
      </c>
      <c r="H1990" s="181">
        <v>5.0289999999999999</v>
      </c>
      <c r="I1990" s="182"/>
      <c r="J1990" s="183">
        <f>ROUND(I1990*H1990,2)</f>
        <v>0</v>
      </c>
      <c r="K1990" s="179" t="s">
        <v>31</v>
      </c>
      <c r="L1990" s="184"/>
      <c r="M1990" s="185" t="s">
        <v>31</v>
      </c>
      <c r="N1990" s="186" t="s">
        <v>49</v>
      </c>
      <c r="P1990" s="141">
        <f>O1990*H1990</f>
        <v>0</v>
      </c>
      <c r="Q1990" s="141">
        <v>1.2999999999999999E-4</v>
      </c>
      <c r="R1990" s="141">
        <f>Q1990*H1990</f>
        <v>6.5376999999999992E-4</v>
      </c>
      <c r="S1990" s="141">
        <v>0</v>
      </c>
      <c r="T1990" s="142">
        <f>S1990*H1990</f>
        <v>0</v>
      </c>
      <c r="AR1990" s="143" t="s">
        <v>483</v>
      </c>
      <c r="AT1990" s="143" t="s">
        <v>409</v>
      </c>
      <c r="AU1990" s="143" t="s">
        <v>87</v>
      </c>
      <c r="AY1990" s="19" t="s">
        <v>165</v>
      </c>
      <c r="BE1990" s="144">
        <f>IF(N1990="základní",J1990,0)</f>
        <v>0</v>
      </c>
      <c r="BF1990" s="144">
        <f>IF(N1990="snížená",J1990,0)</f>
        <v>0</v>
      </c>
      <c r="BG1990" s="144">
        <f>IF(N1990="zákl. přenesená",J1990,0)</f>
        <v>0</v>
      </c>
      <c r="BH1990" s="144">
        <f>IF(N1990="sníž. přenesená",J1990,0)</f>
        <v>0</v>
      </c>
      <c r="BI1990" s="144">
        <f>IF(N1990="nulová",J1990,0)</f>
        <v>0</v>
      </c>
      <c r="BJ1990" s="19" t="s">
        <v>39</v>
      </c>
      <c r="BK1990" s="144">
        <f>ROUND(I1990*H1990,2)</f>
        <v>0</v>
      </c>
      <c r="BL1990" s="19" t="s">
        <v>313</v>
      </c>
      <c r="BM1990" s="143" t="s">
        <v>2071</v>
      </c>
    </row>
    <row r="1991" spans="2:65" s="13" customFormat="1" ht="10.199999999999999">
      <c r="B1991" s="156"/>
      <c r="D1991" s="150" t="s">
        <v>177</v>
      </c>
      <c r="E1991" s="157" t="s">
        <v>31</v>
      </c>
      <c r="F1991" s="158" t="s">
        <v>2072</v>
      </c>
      <c r="H1991" s="159">
        <v>5.0289999999999999</v>
      </c>
      <c r="I1991" s="160"/>
      <c r="L1991" s="156"/>
      <c r="M1991" s="161"/>
      <c r="T1991" s="162"/>
      <c r="AT1991" s="157" t="s">
        <v>177</v>
      </c>
      <c r="AU1991" s="157" t="s">
        <v>87</v>
      </c>
      <c r="AV1991" s="13" t="s">
        <v>87</v>
      </c>
      <c r="AW1991" s="13" t="s">
        <v>38</v>
      </c>
      <c r="AX1991" s="13" t="s">
        <v>39</v>
      </c>
      <c r="AY1991" s="157" t="s">
        <v>165</v>
      </c>
    </row>
    <row r="1992" spans="2:65" s="1" customFormat="1" ht="33" customHeight="1">
      <c r="B1992" s="35"/>
      <c r="C1992" s="132" t="s">
        <v>2073</v>
      </c>
      <c r="D1992" s="132" t="s">
        <v>168</v>
      </c>
      <c r="E1992" s="133" t="s">
        <v>2074</v>
      </c>
      <c r="F1992" s="134" t="s">
        <v>2075</v>
      </c>
      <c r="G1992" s="135" t="s">
        <v>103</v>
      </c>
      <c r="H1992" s="136">
        <v>28.8</v>
      </c>
      <c r="I1992" s="137"/>
      <c r="J1992" s="138">
        <f>ROUND(I1992*H1992,2)</f>
        <v>0</v>
      </c>
      <c r="K1992" s="134" t="s">
        <v>172</v>
      </c>
      <c r="L1992" s="35"/>
      <c r="M1992" s="139" t="s">
        <v>31</v>
      </c>
      <c r="N1992" s="140" t="s">
        <v>49</v>
      </c>
      <c r="P1992" s="141">
        <f>O1992*H1992</f>
        <v>0</v>
      </c>
      <c r="Q1992" s="141">
        <v>3.4000000000000002E-4</v>
      </c>
      <c r="R1992" s="141">
        <f>Q1992*H1992</f>
        <v>9.7920000000000004E-3</v>
      </c>
      <c r="S1992" s="141">
        <v>0</v>
      </c>
      <c r="T1992" s="142">
        <f>S1992*H1992</f>
        <v>0</v>
      </c>
      <c r="AR1992" s="143" t="s">
        <v>313</v>
      </c>
      <c r="AT1992" s="143" t="s">
        <v>168</v>
      </c>
      <c r="AU1992" s="143" t="s">
        <v>87</v>
      </c>
      <c r="AY1992" s="19" t="s">
        <v>165</v>
      </c>
      <c r="BE1992" s="144">
        <f>IF(N1992="základní",J1992,0)</f>
        <v>0</v>
      </c>
      <c r="BF1992" s="144">
        <f>IF(N1992="snížená",J1992,0)</f>
        <v>0</v>
      </c>
      <c r="BG1992" s="144">
        <f>IF(N1992="zákl. přenesená",J1992,0)</f>
        <v>0</v>
      </c>
      <c r="BH1992" s="144">
        <f>IF(N1992="sníž. přenesená",J1992,0)</f>
        <v>0</v>
      </c>
      <c r="BI1992" s="144">
        <f>IF(N1992="nulová",J1992,0)</f>
        <v>0</v>
      </c>
      <c r="BJ1992" s="19" t="s">
        <v>39</v>
      </c>
      <c r="BK1992" s="144">
        <f>ROUND(I1992*H1992,2)</f>
        <v>0</v>
      </c>
      <c r="BL1992" s="19" t="s">
        <v>313</v>
      </c>
      <c r="BM1992" s="143" t="s">
        <v>2076</v>
      </c>
    </row>
    <row r="1993" spans="2:65" s="1" customFormat="1" ht="10.199999999999999" hidden="1">
      <c r="B1993" s="35"/>
      <c r="D1993" s="145" t="s">
        <v>175</v>
      </c>
      <c r="F1993" s="146" t="s">
        <v>2077</v>
      </c>
      <c r="I1993" s="147"/>
      <c r="L1993" s="35"/>
      <c r="M1993" s="148"/>
      <c r="T1993" s="56"/>
      <c r="AT1993" s="19" t="s">
        <v>175</v>
      </c>
      <c r="AU1993" s="19" t="s">
        <v>87</v>
      </c>
    </row>
    <row r="1994" spans="2:65" s="12" customFormat="1" ht="10.199999999999999">
      <c r="B1994" s="149"/>
      <c r="D1994" s="150" t="s">
        <v>177</v>
      </c>
      <c r="E1994" s="151" t="s">
        <v>31</v>
      </c>
      <c r="F1994" s="152" t="s">
        <v>2078</v>
      </c>
      <c r="H1994" s="151" t="s">
        <v>31</v>
      </c>
      <c r="I1994" s="153"/>
      <c r="L1994" s="149"/>
      <c r="M1994" s="154"/>
      <c r="T1994" s="155"/>
      <c r="AT1994" s="151" t="s">
        <v>177</v>
      </c>
      <c r="AU1994" s="151" t="s">
        <v>87</v>
      </c>
      <c r="AV1994" s="12" t="s">
        <v>39</v>
      </c>
      <c r="AW1994" s="12" t="s">
        <v>38</v>
      </c>
      <c r="AX1994" s="12" t="s">
        <v>78</v>
      </c>
      <c r="AY1994" s="151" t="s">
        <v>165</v>
      </c>
    </row>
    <row r="1995" spans="2:65" s="13" customFormat="1" ht="10.199999999999999">
      <c r="B1995" s="156"/>
      <c r="D1995" s="150" t="s">
        <v>177</v>
      </c>
      <c r="E1995" s="157" t="s">
        <v>31</v>
      </c>
      <c r="F1995" s="158" t="s">
        <v>1636</v>
      </c>
      <c r="H1995" s="159">
        <v>28.8</v>
      </c>
      <c r="I1995" s="160"/>
      <c r="L1995" s="156"/>
      <c r="M1995" s="161"/>
      <c r="T1995" s="162"/>
      <c r="AT1995" s="157" t="s">
        <v>177</v>
      </c>
      <c r="AU1995" s="157" t="s">
        <v>87</v>
      </c>
      <c r="AV1995" s="13" t="s">
        <v>87</v>
      </c>
      <c r="AW1995" s="13" t="s">
        <v>38</v>
      </c>
      <c r="AX1995" s="13" t="s">
        <v>78</v>
      </c>
      <c r="AY1995" s="157" t="s">
        <v>165</v>
      </c>
    </row>
    <row r="1996" spans="2:65" s="14" customFormat="1" ht="10.199999999999999">
      <c r="B1996" s="163"/>
      <c r="D1996" s="150" t="s">
        <v>177</v>
      </c>
      <c r="E1996" s="164" t="s">
        <v>31</v>
      </c>
      <c r="F1996" s="165" t="s">
        <v>180</v>
      </c>
      <c r="H1996" s="166">
        <v>28.8</v>
      </c>
      <c r="I1996" s="167"/>
      <c r="L1996" s="163"/>
      <c r="M1996" s="168"/>
      <c r="T1996" s="169"/>
      <c r="AT1996" s="164" t="s">
        <v>177</v>
      </c>
      <c r="AU1996" s="164" t="s">
        <v>87</v>
      </c>
      <c r="AV1996" s="14" t="s">
        <v>173</v>
      </c>
      <c r="AW1996" s="14" t="s">
        <v>38</v>
      </c>
      <c r="AX1996" s="14" t="s">
        <v>39</v>
      </c>
      <c r="AY1996" s="164" t="s">
        <v>165</v>
      </c>
    </row>
    <row r="1997" spans="2:65" s="1" customFormat="1" ht="24.15" customHeight="1">
      <c r="B1997" s="35"/>
      <c r="C1997" s="177" t="s">
        <v>2079</v>
      </c>
      <c r="D1997" s="177" t="s">
        <v>409</v>
      </c>
      <c r="E1997" s="178" t="s">
        <v>2080</v>
      </c>
      <c r="F1997" s="179" t="s">
        <v>2081</v>
      </c>
      <c r="G1997" s="180" t="s">
        <v>103</v>
      </c>
      <c r="H1997" s="181">
        <v>31.68</v>
      </c>
      <c r="I1997" s="182"/>
      <c r="J1997" s="183">
        <f>ROUND(I1997*H1997,2)</f>
        <v>0</v>
      </c>
      <c r="K1997" s="179" t="s">
        <v>31</v>
      </c>
      <c r="L1997" s="184"/>
      <c r="M1997" s="185" t="s">
        <v>31</v>
      </c>
      <c r="N1997" s="186" t="s">
        <v>49</v>
      </c>
      <c r="P1997" s="141">
        <f>O1997*H1997</f>
        <v>0</v>
      </c>
      <c r="Q1997" s="141">
        <v>1.1999999999999999E-3</v>
      </c>
      <c r="R1997" s="141">
        <f>Q1997*H1997</f>
        <v>3.8015999999999994E-2</v>
      </c>
      <c r="S1997" s="141">
        <v>0</v>
      </c>
      <c r="T1997" s="142">
        <f>S1997*H1997</f>
        <v>0</v>
      </c>
      <c r="AR1997" s="143" t="s">
        <v>483</v>
      </c>
      <c r="AT1997" s="143" t="s">
        <v>409</v>
      </c>
      <c r="AU1997" s="143" t="s">
        <v>87</v>
      </c>
      <c r="AY1997" s="19" t="s">
        <v>165</v>
      </c>
      <c r="BE1997" s="144">
        <f>IF(N1997="základní",J1997,0)</f>
        <v>0</v>
      </c>
      <c r="BF1997" s="144">
        <f>IF(N1997="snížená",J1997,0)</f>
        <v>0</v>
      </c>
      <c r="BG1997" s="144">
        <f>IF(N1997="zákl. přenesená",J1997,0)</f>
        <v>0</v>
      </c>
      <c r="BH1997" s="144">
        <f>IF(N1997="sníž. přenesená",J1997,0)</f>
        <v>0</v>
      </c>
      <c r="BI1997" s="144">
        <f>IF(N1997="nulová",J1997,0)</f>
        <v>0</v>
      </c>
      <c r="BJ1997" s="19" t="s">
        <v>39</v>
      </c>
      <c r="BK1997" s="144">
        <f>ROUND(I1997*H1997,2)</f>
        <v>0</v>
      </c>
      <c r="BL1997" s="19" t="s">
        <v>313</v>
      </c>
      <c r="BM1997" s="143" t="s">
        <v>2082</v>
      </c>
    </row>
    <row r="1998" spans="2:65" s="13" customFormat="1" ht="10.199999999999999">
      <c r="B1998" s="156"/>
      <c r="D1998" s="150" t="s">
        <v>177</v>
      </c>
      <c r="E1998" s="157" t="s">
        <v>31</v>
      </c>
      <c r="F1998" s="158" t="s">
        <v>2083</v>
      </c>
      <c r="H1998" s="159">
        <v>31.68</v>
      </c>
      <c r="I1998" s="160"/>
      <c r="L1998" s="156"/>
      <c r="M1998" s="161"/>
      <c r="T1998" s="162"/>
      <c r="AT1998" s="157" t="s">
        <v>177</v>
      </c>
      <c r="AU1998" s="157" t="s">
        <v>87</v>
      </c>
      <c r="AV1998" s="13" t="s">
        <v>87</v>
      </c>
      <c r="AW1998" s="13" t="s">
        <v>38</v>
      </c>
      <c r="AX1998" s="13" t="s">
        <v>39</v>
      </c>
      <c r="AY1998" s="157" t="s">
        <v>165</v>
      </c>
    </row>
    <row r="1999" spans="2:65" s="1" customFormat="1" ht="33" customHeight="1">
      <c r="B1999" s="35"/>
      <c r="C1999" s="132" t="s">
        <v>2084</v>
      </c>
      <c r="D1999" s="132" t="s">
        <v>168</v>
      </c>
      <c r="E1999" s="133" t="s">
        <v>2085</v>
      </c>
      <c r="F1999" s="134" t="s">
        <v>2086</v>
      </c>
      <c r="G1999" s="135" t="s">
        <v>103</v>
      </c>
      <c r="H1999" s="136">
        <v>35.200000000000003</v>
      </c>
      <c r="I1999" s="137"/>
      <c r="J1999" s="138">
        <f>ROUND(I1999*H1999,2)</f>
        <v>0</v>
      </c>
      <c r="K1999" s="134" t="s">
        <v>172</v>
      </c>
      <c r="L1999" s="35"/>
      <c r="M1999" s="139" t="s">
        <v>31</v>
      </c>
      <c r="N1999" s="140" t="s">
        <v>49</v>
      </c>
      <c r="P1999" s="141">
        <f>O1999*H1999</f>
        <v>0</v>
      </c>
      <c r="Q1999" s="141">
        <v>0</v>
      </c>
      <c r="R1999" s="141">
        <f>Q1999*H1999</f>
        <v>0</v>
      </c>
      <c r="S1999" s="141">
        <v>1.4200000000000001E-2</v>
      </c>
      <c r="T1999" s="142">
        <f>S1999*H1999</f>
        <v>0.49984000000000006</v>
      </c>
      <c r="AR1999" s="143" t="s">
        <v>313</v>
      </c>
      <c r="AT1999" s="143" t="s">
        <v>168</v>
      </c>
      <c r="AU1999" s="143" t="s">
        <v>87</v>
      </c>
      <c r="AY1999" s="19" t="s">
        <v>165</v>
      </c>
      <c r="BE1999" s="144">
        <f>IF(N1999="základní",J1999,0)</f>
        <v>0</v>
      </c>
      <c r="BF1999" s="144">
        <f>IF(N1999="snížená",J1999,0)</f>
        <v>0</v>
      </c>
      <c r="BG1999" s="144">
        <f>IF(N1999="zákl. přenesená",J1999,0)</f>
        <v>0</v>
      </c>
      <c r="BH1999" s="144">
        <f>IF(N1999="sníž. přenesená",J1999,0)</f>
        <v>0</v>
      </c>
      <c r="BI1999" s="144">
        <f>IF(N1999="nulová",J1999,0)</f>
        <v>0</v>
      </c>
      <c r="BJ1999" s="19" t="s">
        <v>39</v>
      </c>
      <c r="BK1999" s="144">
        <f>ROUND(I1999*H1999,2)</f>
        <v>0</v>
      </c>
      <c r="BL1999" s="19" t="s">
        <v>313</v>
      </c>
      <c r="BM1999" s="143" t="s">
        <v>2087</v>
      </c>
    </row>
    <row r="2000" spans="2:65" s="1" customFormat="1" ht="10.199999999999999" hidden="1">
      <c r="B2000" s="35"/>
      <c r="D2000" s="145" t="s">
        <v>175</v>
      </c>
      <c r="F2000" s="146" t="s">
        <v>2088</v>
      </c>
      <c r="I2000" s="147"/>
      <c r="L2000" s="35"/>
      <c r="M2000" s="148"/>
      <c r="T2000" s="56"/>
      <c r="AT2000" s="19" t="s">
        <v>175</v>
      </c>
      <c r="AU2000" s="19" t="s">
        <v>87</v>
      </c>
    </row>
    <row r="2001" spans="2:65" s="12" customFormat="1" ht="10.199999999999999">
      <c r="B2001" s="149"/>
      <c r="D2001" s="150" t="s">
        <v>177</v>
      </c>
      <c r="E2001" s="151" t="s">
        <v>31</v>
      </c>
      <c r="F2001" s="152" t="s">
        <v>1063</v>
      </c>
      <c r="H2001" s="151" t="s">
        <v>31</v>
      </c>
      <c r="I2001" s="153"/>
      <c r="L2001" s="149"/>
      <c r="M2001" s="154"/>
      <c r="T2001" s="155"/>
      <c r="AT2001" s="151" t="s">
        <v>177</v>
      </c>
      <c r="AU2001" s="151" t="s">
        <v>87</v>
      </c>
      <c r="AV2001" s="12" t="s">
        <v>39</v>
      </c>
      <c r="AW2001" s="12" t="s">
        <v>38</v>
      </c>
      <c r="AX2001" s="12" t="s">
        <v>78</v>
      </c>
      <c r="AY2001" s="151" t="s">
        <v>165</v>
      </c>
    </row>
    <row r="2002" spans="2:65" s="12" customFormat="1" ht="10.199999999999999">
      <c r="B2002" s="149"/>
      <c r="D2002" s="150" t="s">
        <v>177</v>
      </c>
      <c r="E2002" s="151" t="s">
        <v>31</v>
      </c>
      <c r="F2002" s="152" t="s">
        <v>1187</v>
      </c>
      <c r="H2002" s="151" t="s">
        <v>31</v>
      </c>
      <c r="I2002" s="153"/>
      <c r="L2002" s="149"/>
      <c r="M2002" s="154"/>
      <c r="T2002" s="155"/>
      <c r="AT2002" s="151" t="s">
        <v>177</v>
      </c>
      <c r="AU2002" s="151" t="s">
        <v>87</v>
      </c>
      <c r="AV2002" s="12" t="s">
        <v>39</v>
      </c>
      <c r="AW2002" s="12" t="s">
        <v>38</v>
      </c>
      <c r="AX2002" s="12" t="s">
        <v>78</v>
      </c>
      <c r="AY2002" s="151" t="s">
        <v>165</v>
      </c>
    </row>
    <row r="2003" spans="2:65" s="13" customFormat="1" ht="10.199999999999999">
      <c r="B2003" s="156"/>
      <c r="D2003" s="150" t="s">
        <v>177</v>
      </c>
      <c r="E2003" s="157" t="s">
        <v>31</v>
      </c>
      <c r="F2003" s="158" t="s">
        <v>2089</v>
      </c>
      <c r="H2003" s="159">
        <v>35.200000000000003</v>
      </c>
      <c r="I2003" s="160"/>
      <c r="L2003" s="156"/>
      <c r="M2003" s="161"/>
      <c r="T2003" s="162"/>
      <c r="AT2003" s="157" t="s">
        <v>177</v>
      </c>
      <c r="AU2003" s="157" t="s">
        <v>87</v>
      </c>
      <c r="AV2003" s="13" t="s">
        <v>87</v>
      </c>
      <c r="AW2003" s="13" t="s">
        <v>38</v>
      </c>
      <c r="AX2003" s="13" t="s">
        <v>78</v>
      </c>
      <c r="AY2003" s="157" t="s">
        <v>165</v>
      </c>
    </row>
    <row r="2004" spans="2:65" s="14" customFormat="1" ht="10.199999999999999">
      <c r="B2004" s="163"/>
      <c r="D2004" s="150" t="s">
        <v>177</v>
      </c>
      <c r="E2004" s="164" t="s">
        <v>31</v>
      </c>
      <c r="F2004" s="165" t="s">
        <v>180</v>
      </c>
      <c r="H2004" s="166">
        <v>35.200000000000003</v>
      </c>
      <c r="I2004" s="167"/>
      <c r="L2004" s="163"/>
      <c r="M2004" s="168"/>
      <c r="T2004" s="169"/>
      <c r="AT2004" s="164" t="s">
        <v>177</v>
      </c>
      <c r="AU2004" s="164" t="s">
        <v>87</v>
      </c>
      <c r="AV2004" s="14" t="s">
        <v>173</v>
      </c>
      <c r="AW2004" s="14" t="s">
        <v>38</v>
      </c>
      <c r="AX2004" s="14" t="s">
        <v>39</v>
      </c>
      <c r="AY2004" s="164" t="s">
        <v>165</v>
      </c>
    </row>
    <row r="2005" spans="2:65" s="1" customFormat="1" ht="37.799999999999997" customHeight="1">
      <c r="B2005" s="35"/>
      <c r="C2005" s="132" t="s">
        <v>2090</v>
      </c>
      <c r="D2005" s="132" t="s">
        <v>168</v>
      </c>
      <c r="E2005" s="133" t="s">
        <v>2091</v>
      </c>
      <c r="F2005" s="134" t="s">
        <v>2092</v>
      </c>
      <c r="G2005" s="135" t="s">
        <v>103</v>
      </c>
      <c r="H2005" s="136">
        <v>13.64</v>
      </c>
      <c r="I2005" s="137"/>
      <c r="J2005" s="138">
        <f>ROUND(I2005*H2005,2)</f>
        <v>0</v>
      </c>
      <c r="K2005" s="134" t="s">
        <v>172</v>
      </c>
      <c r="L2005" s="35"/>
      <c r="M2005" s="139" t="s">
        <v>31</v>
      </c>
      <c r="N2005" s="140" t="s">
        <v>49</v>
      </c>
      <c r="P2005" s="141">
        <f>O2005*H2005</f>
        <v>0</v>
      </c>
      <c r="Q2005" s="141">
        <v>7.3999999999999999E-4</v>
      </c>
      <c r="R2005" s="141">
        <f>Q2005*H2005</f>
        <v>1.0093599999999999E-2</v>
      </c>
      <c r="S2005" s="141">
        <v>0</v>
      </c>
      <c r="T2005" s="142">
        <f>S2005*H2005</f>
        <v>0</v>
      </c>
      <c r="AR2005" s="143" t="s">
        <v>313</v>
      </c>
      <c r="AT2005" s="143" t="s">
        <v>168</v>
      </c>
      <c r="AU2005" s="143" t="s">
        <v>87</v>
      </c>
      <c r="AY2005" s="19" t="s">
        <v>165</v>
      </c>
      <c r="BE2005" s="144">
        <f>IF(N2005="základní",J2005,0)</f>
        <v>0</v>
      </c>
      <c r="BF2005" s="144">
        <f>IF(N2005="snížená",J2005,0)</f>
        <v>0</v>
      </c>
      <c r="BG2005" s="144">
        <f>IF(N2005="zákl. přenesená",J2005,0)</f>
        <v>0</v>
      </c>
      <c r="BH2005" s="144">
        <f>IF(N2005="sníž. přenesená",J2005,0)</f>
        <v>0</v>
      </c>
      <c r="BI2005" s="144">
        <f>IF(N2005="nulová",J2005,0)</f>
        <v>0</v>
      </c>
      <c r="BJ2005" s="19" t="s">
        <v>39</v>
      </c>
      <c r="BK2005" s="144">
        <f>ROUND(I2005*H2005,2)</f>
        <v>0</v>
      </c>
      <c r="BL2005" s="19" t="s">
        <v>313</v>
      </c>
      <c r="BM2005" s="143" t="s">
        <v>2093</v>
      </c>
    </row>
    <row r="2006" spans="2:65" s="1" customFormat="1" ht="10.199999999999999" hidden="1">
      <c r="B2006" s="35"/>
      <c r="D2006" s="145" t="s">
        <v>175</v>
      </c>
      <c r="F2006" s="146" t="s">
        <v>2094</v>
      </c>
      <c r="I2006" s="147"/>
      <c r="L2006" s="35"/>
      <c r="M2006" s="148"/>
      <c r="T2006" s="56"/>
      <c r="AT2006" s="19" t="s">
        <v>175</v>
      </c>
      <c r="AU2006" s="19" t="s">
        <v>87</v>
      </c>
    </row>
    <row r="2007" spans="2:65" s="12" customFormat="1" ht="20.399999999999999">
      <c r="B2007" s="149"/>
      <c r="D2007" s="150" t="s">
        <v>177</v>
      </c>
      <c r="E2007" s="151" t="s">
        <v>31</v>
      </c>
      <c r="F2007" s="152" t="s">
        <v>2095</v>
      </c>
      <c r="H2007" s="151" t="s">
        <v>31</v>
      </c>
      <c r="I2007" s="153"/>
      <c r="L2007" s="149"/>
      <c r="M2007" s="154"/>
      <c r="T2007" s="155"/>
      <c r="AT2007" s="151" t="s">
        <v>177</v>
      </c>
      <c r="AU2007" s="151" t="s">
        <v>87</v>
      </c>
      <c r="AV2007" s="12" t="s">
        <v>39</v>
      </c>
      <c r="AW2007" s="12" t="s">
        <v>38</v>
      </c>
      <c r="AX2007" s="12" t="s">
        <v>78</v>
      </c>
      <c r="AY2007" s="151" t="s">
        <v>165</v>
      </c>
    </row>
    <row r="2008" spans="2:65" s="13" customFormat="1" ht="10.199999999999999">
      <c r="B2008" s="156"/>
      <c r="D2008" s="150" t="s">
        <v>177</v>
      </c>
      <c r="E2008" s="157" t="s">
        <v>31</v>
      </c>
      <c r="F2008" s="158" t="s">
        <v>2096</v>
      </c>
      <c r="H2008" s="159">
        <v>9.6999999999999993</v>
      </c>
      <c r="I2008" s="160"/>
      <c r="L2008" s="156"/>
      <c r="M2008" s="161"/>
      <c r="T2008" s="162"/>
      <c r="AT2008" s="157" t="s">
        <v>177</v>
      </c>
      <c r="AU2008" s="157" t="s">
        <v>87</v>
      </c>
      <c r="AV2008" s="13" t="s">
        <v>87</v>
      </c>
      <c r="AW2008" s="13" t="s">
        <v>38</v>
      </c>
      <c r="AX2008" s="13" t="s">
        <v>78</v>
      </c>
      <c r="AY2008" s="157" t="s">
        <v>165</v>
      </c>
    </row>
    <row r="2009" spans="2:65" s="12" customFormat="1" ht="10.199999999999999">
      <c r="B2009" s="149"/>
      <c r="D2009" s="150" t="s">
        <v>177</v>
      </c>
      <c r="E2009" s="151" t="s">
        <v>31</v>
      </c>
      <c r="F2009" s="152" t="s">
        <v>2059</v>
      </c>
      <c r="H2009" s="151" t="s">
        <v>31</v>
      </c>
      <c r="I2009" s="153"/>
      <c r="L2009" s="149"/>
      <c r="M2009" s="154"/>
      <c r="T2009" s="155"/>
      <c r="AT2009" s="151" t="s">
        <v>177</v>
      </c>
      <c r="AU2009" s="151" t="s">
        <v>87</v>
      </c>
      <c r="AV2009" s="12" t="s">
        <v>39</v>
      </c>
      <c r="AW2009" s="12" t="s">
        <v>38</v>
      </c>
      <c r="AX2009" s="12" t="s">
        <v>78</v>
      </c>
      <c r="AY2009" s="151" t="s">
        <v>165</v>
      </c>
    </row>
    <row r="2010" spans="2:65" s="13" customFormat="1" ht="10.199999999999999">
      <c r="B2010" s="156"/>
      <c r="D2010" s="150" t="s">
        <v>177</v>
      </c>
      <c r="E2010" s="157" t="s">
        <v>31</v>
      </c>
      <c r="F2010" s="158" t="s">
        <v>2060</v>
      </c>
      <c r="H2010" s="159">
        <v>1.3</v>
      </c>
      <c r="I2010" s="160"/>
      <c r="L2010" s="156"/>
      <c r="M2010" s="161"/>
      <c r="T2010" s="162"/>
      <c r="AT2010" s="157" t="s">
        <v>177</v>
      </c>
      <c r="AU2010" s="157" t="s">
        <v>87</v>
      </c>
      <c r="AV2010" s="13" t="s">
        <v>87</v>
      </c>
      <c r="AW2010" s="13" t="s">
        <v>38</v>
      </c>
      <c r="AX2010" s="13" t="s">
        <v>78</v>
      </c>
      <c r="AY2010" s="157" t="s">
        <v>165</v>
      </c>
    </row>
    <row r="2011" spans="2:65" s="12" customFormat="1" ht="10.199999999999999">
      <c r="B2011" s="149"/>
      <c r="D2011" s="150" t="s">
        <v>177</v>
      </c>
      <c r="E2011" s="151" t="s">
        <v>31</v>
      </c>
      <c r="F2011" s="152" t="s">
        <v>2097</v>
      </c>
      <c r="H2011" s="151" t="s">
        <v>31</v>
      </c>
      <c r="I2011" s="153"/>
      <c r="L2011" s="149"/>
      <c r="M2011" s="154"/>
      <c r="T2011" s="155"/>
      <c r="AT2011" s="151" t="s">
        <v>177</v>
      </c>
      <c r="AU2011" s="151" t="s">
        <v>87</v>
      </c>
      <c r="AV2011" s="12" t="s">
        <v>39</v>
      </c>
      <c r="AW2011" s="12" t="s">
        <v>38</v>
      </c>
      <c r="AX2011" s="12" t="s">
        <v>78</v>
      </c>
      <c r="AY2011" s="151" t="s">
        <v>165</v>
      </c>
    </row>
    <row r="2012" spans="2:65" s="13" customFormat="1" ht="10.199999999999999">
      <c r="B2012" s="156"/>
      <c r="D2012" s="150" t="s">
        <v>177</v>
      </c>
      <c r="E2012" s="157" t="s">
        <v>31</v>
      </c>
      <c r="F2012" s="158" t="s">
        <v>2098</v>
      </c>
      <c r="H2012" s="159">
        <v>2.64</v>
      </c>
      <c r="I2012" s="160"/>
      <c r="L2012" s="156"/>
      <c r="M2012" s="161"/>
      <c r="T2012" s="162"/>
      <c r="AT2012" s="157" t="s">
        <v>177</v>
      </c>
      <c r="AU2012" s="157" t="s">
        <v>87</v>
      </c>
      <c r="AV2012" s="13" t="s">
        <v>87</v>
      </c>
      <c r="AW2012" s="13" t="s">
        <v>38</v>
      </c>
      <c r="AX2012" s="13" t="s">
        <v>78</v>
      </c>
      <c r="AY2012" s="157" t="s">
        <v>165</v>
      </c>
    </row>
    <row r="2013" spans="2:65" s="14" customFormat="1" ht="10.199999999999999">
      <c r="B2013" s="163"/>
      <c r="D2013" s="150" t="s">
        <v>177</v>
      </c>
      <c r="E2013" s="164" t="s">
        <v>31</v>
      </c>
      <c r="F2013" s="165" t="s">
        <v>180</v>
      </c>
      <c r="H2013" s="166">
        <v>13.64</v>
      </c>
      <c r="I2013" s="167"/>
      <c r="L2013" s="163"/>
      <c r="M2013" s="168"/>
      <c r="T2013" s="169"/>
      <c r="AT2013" s="164" t="s">
        <v>177</v>
      </c>
      <c r="AU2013" s="164" t="s">
        <v>87</v>
      </c>
      <c r="AV2013" s="14" t="s">
        <v>173</v>
      </c>
      <c r="AW2013" s="14" t="s">
        <v>38</v>
      </c>
      <c r="AX2013" s="14" t="s">
        <v>39</v>
      </c>
      <c r="AY2013" s="164" t="s">
        <v>165</v>
      </c>
    </row>
    <row r="2014" spans="2:65" s="1" customFormat="1" ht="16.5" customHeight="1">
      <c r="B2014" s="35"/>
      <c r="C2014" s="132" t="s">
        <v>2099</v>
      </c>
      <c r="D2014" s="132" t="s">
        <v>168</v>
      </c>
      <c r="E2014" s="133" t="s">
        <v>2100</v>
      </c>
      <c r="F2014" s="134" t="s">
        <v>2101</v>
      </c>
      <c r="G2014" s="135" t="s">
        <v>183</v>
      </c>
      <c r="H2014" s="136">
        <v>113.7</v>
      </c>
      <c r="I2014" s="137"/>
      <c r="J2014" s="138">
        <f>ROUND(I2014*H2014,2)</f>
        <v>0</v>
      </c>
      <c r="K2014" s="134" t="s">
        <v>172</v>
      </c>
      <c r="L2014" s="35"/>
      <c r="M2014" s="139" t="s">
        <v>31</v>
      </c>
      <c r="N2014" s="140" t="s">
        <v>49</v>
      </c>
      <c r="P2014" s="141">
        <f>O2014*H2014</f>
        <v>0</v>
      </c>
      <c r="Q2014" s="141">
        <v>0</v>
      </c>
      <c r="R2014" s="141">
        <f>Q2014*H2014</f>
        <v>0</v>
      </c>
      <c r="S2014" s="141">
        <v>3.5299999999999998E-2</v>
      </c>
      <c r="T2014" s="142">
        <f>S2014*H2014</f>
        <v>4.0136099999999999</v>
      </c>
      <c r="AR2014" s="143" t="s">
        <v>313</v>
      </c>
      <c r="AT2014" s="143" t="s">
        <v>168</v>
      </c>
      <c r="AU2014" s="143" t="s">
        <v>87</v>
      </c>
      <c r="AY2014" s="19" t="s">
        <v>165</v>
      </c>
      <c r="BE2014" s="144">
        <f>IF(N2014="základní",J2014,0)</f>
        <v>0</v>
      </c>
      <c r="BF2014" s="144">
        <f>IF(N2014="snížená",J2014,0)</f>
        <v>0</v>
      </c>
      <c r="BG2014" s="144">
        <f>IF(N2014="zákl. přenesená",J2014,0)</f>
        <v>0</v>
      </c>
      <c r="BH2014" s="144">
        <f>IF(N2014="sníž. přenesená",J2014,0)</f>
        <v>0</v>
      </c>
      <c r="BI2014" s="144">
        <f>IF(N2014="nulová",J2014,0)</f>
        <v>0</v>
      </c>
      <c r="BJ2014" s="19" t="s">
        <v>39</v>
      </c>
      <c r="BK2014" s="144">
        <f>ROUND(I2014*H2014,2)</f>
        <v>0</v>
      </c>
      <c r="BL2014" s="19" t="s">
        <v>313</v>
      </c>
      <c r="BM2014" s="143" t="s">
        <v>2102</v>
      </c>
    </row>
    <row r="2015" spans="2:65" s="1" customFormat="1" ht="10.199999999999999" hidden="1">
      <c r="B2015" s="35"/>
      <c r="D2015" s="145" t="s">
        <v>175</v>
      </c>
      <c r="F2015" s="146" t="s">
        <v>2103</v>
      </c>
      <c r="I2015" s="147"/>
      <c r="L2015" s="35"/>
      <c r="M2015" s="148"/>
      <c r="T2015" s="56"/>
      <c r="AT2015" s="19" t="s">
        <v>175</v>
      </c>
      <c r="AU2015" s="19" t="s">
        <v>87</v>
      </c>
    </row>
    <row r="2016" spans="2:65" s="12" customFormat="1" ht="10.199999999999999">
      <c r="B2016" s="149"/>
      <c r="D2016" s="150" t="s">
        <v>177</v>
      </c>
      <c r="E2016" s="151" t="s">
        <v>31</v>
      </c>
      <c r="F2016" s="152" t="s">
        <v>1063</v>
      </c>
      <c r="H2016" s="151" t="s">
        <v>31</v>
      </c>
      <c r="I2016" s="153"/>
      <c r="L2016" s="149"/>
      <c r="M2016" s="154"/>
      <c r="T2016" s="155"/>
      <c r="AT2016" s="151" t="s">
        <v>177</v>
      </c>
      <c r="AU2016" s="151" t="s">
        <v>87</v>
      </c>
      <c r="AV2016" s="12" t="s">
        <v>39</v>
      </c>
      <c r="AW2016" s="12" t="s">
        <v>38</v>
      </c>
      <c r="AX2016" s="12" t="s">
        <v>78</v>
      </c>
      <c r="AY2016" s="151" t="s">
        <v>165</v>
      </c>
    </row>
    <row r="2017" spans="2:65" s="12" customFormat="1" ht="10.199999999999999">
      <c r="B2017" s="149"/>
      <c r="D2017" s="150" t="s">
        <v>177</v>
      </c>
      <c r="E2017" s="151" t="s">
        <v>31</v>
      </c>
      <c r="F2017" s="152" t="s">
        <v>1064</v>
      </c>
      <c r="H2017" s="151" t="s">
        <v>31</v>
      </c>
      <c r="I2017" s="153"/>
      <c r="L2017" s="149"/>
      <c r="M2017" s="154"/>
      <c r="T2017" s="155"/>
      <c r="AT2017" s="151" t="s">
        <v>177</v>
      </c>
      <c r="AU2017" s="151" t="s">
        <v>87</v>
      </c>
      <c r="AV2017" s="12" t="s">
        <v>39</v>
      </c>
      <c r="AW2017" s="12" t="s">
        <v>38</v>
      </c>
      <c r="AX2017" s="12" t="s">
        <v>78</v>
      </c>
      <c r="AY2017" s="151" t="s">
        <v>165</v>
      </c>
    </row>
    <row r="2018" spans="2:65" s="13" customFormat="1" ht="10.199999999999999">
      <c r="B2018" s="156"/>
      <c r="D2018" s="150" t="s">
        <v>177</v>
      </c>
      <c r="E2018" s="157" t="s">
        <v>31</v>
      </c>
      <c r="F2018" s="158" t="s">
        <v>1186</v>
      </c>
      <c r="H2018" s="159">
        <v>106.29</v>
      </c>
      <c r="I2018" s="160"/>
      <c r="L2018" s="156"/>
      <c r="M2018" s="161"/>
      <c r="T2018" s="162"/>
      <c r="AT2018" s="157" t="s">
        <v>177</v>
      </c>
      <c r="AU2018" s="157" t="s">
        <v>87</v>
      </c>
      <c r="AV2018" s="13" t="s">
        <v>87</v>
      </c>
      <c r="AW2018" s="13" t="s">
        <v>38</v>
      </c>
      <c r="AX2018" s="13" t="s">
        <v>78</v>
      </c>
      <c r="AY2018" s="157" t="s">
        <v>165</v>
      </c>
    </row>
    <row r="2019" spans="2:65" s="12" customFormat="1" ht="20.399999999999999">
      <c r="B2019" s="149"/>
      <c r="D2019" s="150" t="s">
        <v>177</v>
      </c>
      <c r="E2019" s="151" t="s">
        <v>31</v>
      </c>
      <c r="F2019" s="152" t="s">
        <v>2104</v>
      </c>
      <c r="H2019" s="151" t="s">
        <v>31</v>
      </c>
      <c r="I2019" s="153"/>
      <c r="L2019" s="149"/>
      <c r="M2019" s="154"/>
      <c r="T2019" s="155"/>
      <c r="AT2019" s="151" t="s">
        <v>177</v>
      </c>
      <c r="AU2019" s="151" t="s">
        <v>87</v>
      </c>
      <c r="AV2019" s="12" t="s">
        <v>39</v>
      </c>
      <c r="AW2019" s="12" t="s">
        <v>38</v>
      </c>
      <c r="AX2019" s="12" t="s">
        <v>78</v>
      </c>
      <c r="AY2019" s="151" t="s">
        <v>165</v>
      </c>
    </row>
    <row r="2020" spans="2:65" s="13" customFormat="1" ht="10.199999999999999">
      <c r="B2020" s="156"/>
      <c r="D2020" s="150" t="s">
        <v>177</v>
      </c>
      <c r="E2020" s="157" t="s">
        <v>31</v>
      </c>
      <c r="F2020" s="158" t="s">
        <v>1190</v>
      </c>
      <c r="H2020" s="159">
        <v>7.41</v>
      </c>
      <c r="I2020" s="160"/>
      <c r="L2020" s="156"/>
      <c r="M2020" s="161"/>
      <c r="T2020" s="162"/>
      <c r="AT2020" s="157" t="s">
        <v>177</v>
      </c>
      <c r="AU2020" s="157" t="s">
        <v>87</v>
      </c>
      <c r="AV2020" s="13" t="s">
        <v>87</v>
      </c>
      <c r="AW2020" s="13" t="s">
        <v>38</v>
      </c>
      <c r="AX2020" s="13" t="s">
        <v>78</v>
      </c>
      <c r="AY2020" s="157" t="s">
        <v>165</v>
      </c>
    </row>
    <row r="2021" spans="2:65" s="14" customFormat="1" ht="10.199999999999999">
      <c r="B2021" s="163"/>
      <c r="D2021" s="150" t="s">
        <v>177</v>
      </c>
      <c r="E2021" s="164" t="s">
        <v>31</v>
      </c>
      <c r="F2021" s="165" t="s">
        <v>180</v>
      </c>
      <c r="H2021" s="166">
        <v>113.7</v>
      </c>
      <c r="I2021" s="167"/>
      <c r="L2021" s="163"/>
      <c r="M2021" s="168"/>
      <c r="T2021" s="169"/>
      <c r="AT2021" s="164" t="s">
        <v>177</v>
      </c>
      <c r="AU2021" s="164" t="s">
        <v>87</v>
      </c>
      <c r="AV2021" s="14" t="s">
        <v>173</v>
      </c>
      <c r="AW2021" s="14" t="s">
        <v>38</v>
      </c>
      <c r="AX2021" s="14" t="s">
        <v>39</v>
      </c>
      <c r="AY2021" s="164" t="s">
        <v>165</v>
      </c>
    </row>
    <row r="2022" spans="2:65" s="1" customFormat="1" ht="44.25" customHeight="1">
      <c r="B2022" s="35"/>
      <c r="C2022" s="132" t="s">
        <v>2105</v>
      </c>
      <c r="D2022" s="132" t="s">
        <v>168</v>
      </c>
      <c r="E2022" s="133" t="s">
        <v>2106</v>
      </c>
      <c r="F2022" s="134" t="s">
        <v>2107</v>
      </c>
      <c r="G2022" s="135" t="s">
        <v>183</v>
      </c>
      <c r="H2022" s="136">
        <v>100.31</v>
      </c>
      <c r="I2022" s="137"/>
      <c r="J2022" s="138">
        <f>ROUND(I2022*H2022,2)</f>
        <v>0</v>
      </c>
      <c r="K2022" s="134" t="s">
        <v>172</v>
      </c>
      <c r="L2022" s="35"/>
      <c r="M2022" s="139" t="s">
        <v>31</v>
      </c>
      <c r="N2022" s="140" t="s">
        <v>49</v>
      </c>
      <c r="P2022" s="141">
        <f>O2022*H2022</f>
        <v>0</v>
      </c>
      <c r="Q2022" s="141">
        <v>6.0000000000000001E-3</v>
      </c>
      <c r="R2022" s="141">
        <f>Q2022*H2022</f>
        <v>0.60186000000000006</v>
      </c>
      <c r="S2022" s="141">
        <v>0</v>
      </c>
      <c r="T2022" s="142">
        <f>S2022*H2022</f>
        <v>0</v>
      </c>
      <c r="AR2022" s="143" t="s">
        <v>313</v>
      </c>
      <c r="AT2022" s="143" t="s">
        <v>168</v>
      </c>
      <c r="AU2022" s="143" t="s">
        <v>87</v>
      </c>
      <c r="AY2022" s="19" t="s">
        <v>165</v>
      </c>
      <c r="BE2022" s="144">
        <f>IF(N2022="základní",J2022,0)</f>
        <v>0</v>
      </c>
      <c r="BF2022" s="144">
        <f>IF(N2022="snížená",J2022,0)</f>
        <v>0</v>
      </c>
      <c r="BG2022" s="144">
        <f>IF(N2022="zákl. přenesená",J2022,0)</f>
        <v>0</v>
      </c>
      <c r="BH2022" s="144">
        <f>IF(N2022="sníž. přenesená",J2022,0)</f>
        <v>0</v>
      </c>
      <c r="BI2022" s="144">
        <f>IF(N2022="nulová",J2022,0)</f>
        <v>0</v>
      </c>
      <c r="BJ2022" s="19" t="s">
        <v>39</v>
      </c>
      <c r="BK2022" s="144">
        <f>ROUND(I2022*H2022,2)</f>
        <v>0</v>
      </c>
      <c r="BL2022" s="19" t="s">
        <v>313</v>
      </c>
      <c r="BM2022" s="143" t="s">
        <v>2108</v>
      </c>
    </row>
    <row r="2023" spans="2:65" s="1" customFormat="1" ht="10.199999999999999" hidden="1">
      <c r="B2023" s="35"/>
      <c r="D2023" s="145" t="s">
        <v>175</v>
      </c>
      <c r="F2023" s="146" t="s">
        <v>2109</v>
      </c>
      <c r="I2023" s="147"/>
      <c r="L2023" s="35"/>
      <c r="M2023" s="148"/>
      <c r="T2023" s="56"/>
      <c r="AT2023" s="19" t="s">
        <v>175</v>
      </c>
      <c r="AU2023" s="19" t="s">
        <v>87</v>
      </c>
    </row>
    <row r="2024" spans="2:65" s="12" customFormat="1" ht="10.199999999999999">
      <c r="B2024" s="149"/>
      <c r="D2024" s="150" t="s">
        <v>177</v>
      </c>
      <c r="E2024" s="151" t="s">
        <v>31</v>
      </c>
      <c r="F2024" s="152" t="s">
        <v>901</v>
      </c>
      <c r="H2024" s="151" t="s">
        <v>31</v>
      </c>
      <c r="I2024" s="153"/>
      <c r="L2024" s="149"/>
      <c r="M2024" s="154"/>
      <c r="T2024" s="155"/>
      <c r="AT2024" s="151" t="s">
        <v>177</v>
      </c>
      <c r="AU2024" s="151" t="s">
        <v>87</v>
      </c>
      <c r="AV2024" s="12" t="s">
        <v>39</v>
      </c>
      <c r="AW2024" s="12" t="s">
        <v>38</v>
      </c>
      <c r="AX2024" s="12" t="s">
        <v>78</v>
      </c>
      <c r="AY2024" s="151" t="s">
        <v>165</v>
      </c>
    </row>
    <row r="2025" spans="2:65" s="13" customFormat="1" ht="10.199999999999999">
      <c r="B2025" s="156"/>
      <c r="D2025" s="150" t="s">
        <v>177</v>
      </c>
      <c r="E2025" s="157" t="s">
        <v>31</v>
      </c>
      <c r="F2025" s="158" t="s">
        <v>2110</v>
      </c>
      <c r="H2025" s="159">
        <v>106.07</v>
      </c>
      <c r="I2025" s="160"/>
      <c r="L2025" s="156"/>
      <c r="M2025" s="161"/>
      <c r="T2025" s="162"/>
      <c r="AT2025" s="157" t="s">
        <v>177</v>
      </c>
      <c r="AU2025" s="157" t="s">
        <v>87</v>
      </c>
      <c r="AV2025" s="13" t="s">
        <v>87</v>
      </c>
      <c r="AW2025" s="13" t="s">
        <v>38</v>
      </c>
      <c r="AX2025" s="13" t="s">
        <v>78</v>
      </c>
      <c r="AY2025" s="157" t="s">
        <v>165</v>
      </c>
    </row>
    <row r="2026" spans="2:65" s="12" customFormat="1" ht="10.199999999999999">
      <c r="B2026" s="149"/>
      <c r="D2026" s="150" t="s">
        <v>177</v>
      </c>
      <c r="E2026" s="151" t="s">
        <v>31</v>
      </c>
      <c r="F2026" s="152" t="s">
        <v>924</v>
      </c>
      <c r="H2026" s="151" t="s">
        <v>31</v>
      </c>
      <c r="I2026" s="153"/>
      <c r="L2026" s="149"/>
      <c r="M2026" s="154"/>
      <c r="T2026" s="155"/>
      <c r="AT2026" s="151" t="s">
        <v>177</v>
      </c>
      <c r="AU2026" s="151" t="s">
        <v>87</v>
      </c>
      <c r="AV2026" s="12" t="s">
        <v>39</v>
      </c>
      <c r="AW2026" s="12" t="s">
        <v>38</v>
      </c>
      <c r="AX2026" s="12" t="s">
        <v>78</v>
      </c>
      <c r="AY2026" s="151" t="s">
        <v>165</v>
      </c>
    </row>
    <row r="2027" spans="2:65" s="13" customFormat="1" ht="10.199999999999999">
      <c r="B2027" s="156"/>
      <c r="D2027" s="150" t="s">
        <v>177</v>
      </c>
      <c r="E2027" s="157" t="s">
        <v>31</v>
      </c>
      <c r="F2027" s="158" t="s">
        <v>925</v>
      </c>
      <c r="H2027" s="159">
        <v>-5.76</v>
      </c>
      <c r="I2027" s="160"/>
      <c r="L2027" s="156"/>
      <c r="M2027" s="161"/>
      <c r="T2027" s="162"/>
      <c r="AT2027" s="157" t="s">
        <v>177</v>
      </c>
      <c r="AU2027" s="157" t="s">
        <v>87</v>
      </c>
      <c r="AV2027" s="13" t="s">
        <v>87</v>
      </c>
      <c r="AW2027" s="13" t="s">
        <v>38</v>
      </c>
      <c r="AX2027" s="13" t="s">
        <v>78</v>
      </c>
      <c r="AY2027" s="157" t="s">
        <v>165</v>
      </c>
    </row>
    <row r="2028" spans="2:65" s="14" customFormat="1" ht="10.199999999999999">
      <c r="B2028" s="163"/>
      <c r="D2028" s="150" t="s">
        <v>177</v>
      </c>
      <c r="E2028" s="164" t="s">
        <v>31</v>
      </c>
      <c r="F2028" s="165" t="s">
        <v>180</v>
      </c>
      <c r="H2028" s="166">
        <v>100.31</v>
      </c>
      <c r="I2028" s="167"/>
      <c r="L2028" s="163"/>
      <c r="M2028" s="168"/>
      <c r="T2028" s="169"/>
      <c r="AT2028" s="164" t="s">
        <v>177</v>
      </c>
      <c r="AU2028" s="164" t="s">
        <v>87</v>
      </c>
      <c r="AV2028" s="14" t="s">
        <v>173</v>
      </c>
      <c r="AW2028" s="14" t="s">
        <v>38</v>
      </c>
      <c r="AX2028" s="14" t="s">
        <v>39</v>
      </c>
      <c r="AY2028" s="164" t="s">
        <v>165</v>
      </c>
    </row>
    <row r="2029" spans="2:65" s="1" customFormat="1" ht="33" customHeight="1">
      <c r="B2029" s="35"/>
      <c r="C2029" s="177" t="s">
        <v>2111</v>
      </c>
      <c r="D2029" s="177" t="s">
        <v>409</v>
      </c>
      <c r="E2029" s="178" t="s">
        <v>2112</v>
      </c>
      <c r="F2029" s="179" t="s">
        <v>2113</v>
      </c>
      <c r="G2029" s="180" t="s">
        <v>183</v>
      </c>
      <c r="H2029" s="181">
        <v>112.59</v>
      </c>
      <c r="I2029" s="182"/>
      <c r="J2029" s="183">
        <f>ROUND(I2029*H2029,2)</f>
        <v>0</v>
      </c>
      <c r="K2029" s="179" t="s">
        <v>172</v>
      </c>
      <c r="L2029" s="184"/>
      <c r="M2029" s="185" t="s">
        <v>31</v>
      </c>
      <c r="N2029" s="186" t="s">
        <v>49</v>
      </c>
      <c r="P2029" s="141">
        <f>O2029*H2029</f>
        <v>0</v>
      </c>
      <c r="Q2029" s="141">
        <v>2.1999999999999999E-2</v>
      </c>
      <c r="R2029" s="141">
        <f>Q2029*H2029</f>
        <v>2.4769799999999997</v>
      </c>
      <c r="S2029" s="141">
        <v>0</v>
      </c>
      <c r="T2029" s="142">
        <f>S2029*H2029</f>
        <v>0</v>
      </c>
      <c r="AR2029" s="143" t="s">
        <v>483</v>
      </c>
      <c r="AT2029" s="143" t="s">
        <v>409</v>
      </c>
      <c r="AU2029" s="143" t="s">
        <v>87</v>
      </c>
      <c r="AY2029" s="19" t="s">
        <v>165</v>
      </c>
      <c r="BE2029" s="144">
        <f>IF(N2029="základní",J2029,0)</f>
        <v>0</v>
      </c>
      <c r="BF2029" s="144">
        <f>IF(N2029="snížená",J2029,0)</f>
        <v>0</v>
      </c>
      <c r="BG2029" s="144">
        <f>IF(N2029="zákl. přenesená",J2029,0)</f>
        <v>0</v>
      </c>
      <c r="BH2029" s="144">
        <f>IF(N2029="sníž. přenesená",J2029,0)</f>
        <v>0</v>
      </c>
      <c r="BI2029" s="144">
        <f>IF(N2029="nulová",J2029,0)</f>
        <v>0</v>
      </c>
      <c r="BJ2029" s="19" t="s">
        <v>39</v>
      </c>
      <c r="BK2029" s="144">
        <f>ROUND(I2029*H2029,2)</f>
        <v>0</v>
      </c>
      <c r="BL2029" s="19" t="s">
        <v>313</v>
      </c>
      <c r="BM2029" s="143" t="s">
        <v>2114</v>
      </c>
    </row>
    <row r="2030" spans="2:65" s="12" customFormat="1" ht="10.199999999999999">
      <c r="B2030" s="149"/>
      <c r="D2030" s="150" t="s">
        <v>177</v>
      </c>
      <c r="E2030" s="151" t="s">
        <v>31</v>
      </c>
      <c r="F2030" s="152" t="s">
        <v>2115</v>
      </c>
      <c r="H2030" s="151" t="s">
        <v>31</v>
      </c>
      <c r="I2030" s="153"/>
      <c r="L2030" s="149"/>
      <c r="M2030" s="154"/>
      <c r="T2030" s="155"/>
      <c r="AT2030" s="151" t="s">
        <v>177</v>
      </c>
      <c r="AU2030" s="151" t="s">
        <v>87</v>
      </c>
      <c r="AV2030" s="12" t="s">
        <v>39</v>
      </c>
      <c r="AW2030" s="12" t="s">
        <v>38</v>
      </c>
      <c r="AX2030" s="12" t="s">
        <v>78</v>
      </c>
      <c r="AY2030" s="151" t="s">
        <v>165</v>
      </c>
    </row>
    <row r="2031" spans="2:65" s="13" customFormat="1" ht="10.199999999999999">
      <c r="B2031" s="156"/>
      <c r="D2031" s="150" t="s">
        <v>177</v>
      </c>
      <c r="E2031" s="157" t="s">
        <v>31</v>
      </c>
      <c r="F2031" s="158" t="s">
        <v>2116</v>
      </c>
      <c r="H2031" s="159">
        <v>110.34099999999999</v>
      </c>
      <c r="I2031" s="160"/>
      <c r="L2031" s="156"/>
      <c r="M2031" s="161"/>
      <c r="T2031" s="162"/>
      <c r="AT2031" s="157" t="s">
        <v>177</v>
      </c>
      <c r="AU2031" s="157" t="s">
        <v>87</v>
      </c>
      <c r="AV2031" s="13" t="s">
        <v>87</v>
      </c>
      <c r="AW2031" s="13" t="s">
        <v>38</v>
      </c>
      <c r="AX2031" s="13" t="s">
        <v>78</v>
      </c>
      <c r="AY2031" s="157" t="s">
        <v>165</v>
      </c>
    </row>
    <row r="2032" spans="2:65" s="12" customFormat="1" ht="10.199999999999999">
      <c r="B2032" s="149"/>
      <c r="D2032" s="150" t="s">
        <v>177</v>
      </c>
      <c r="E2032" s="151" t="s">
        <v>31</v>
      </c>
      <c r="F2032" s="152" t="s">
        <v>2117</v>
      </c>
      <c r="H2032" s="151" t="s">
        <v>31</v>
      </c>
      <c r="I2032" s="153"/>
      <c r="L2032" s="149"/>
      <c r="M2032" s="154"/>
      <c r="T2032" s="155"/>
      <c r="AT2032" s="151" t="s">
        <v>177</v>
      </c>
      <c r="AU2032" s="151" t="s">
        <v>87</v>
      </c>
      <c r="AV2032" s="12" t="s">
        <v>39</v>
      </c>
      <c r="AW2032" s="12" t="s">
        <v>38</v>
      </c>
      <c r="AX2032" s="12" t="s">
        <v>78</v>
      </c>
      <c r="AY2032" s="151" t="s">
        <v>165</v>
      </c>
    </row>
    <row r="2033" spans="2:65" s="13" customFormat="1" ht="10.199999999999999">
      <c r="B2033" s="156"/>
      <c r="D2033" s="150" t="s">
        <v>177</v>
      </c>
      <c r="E2033" s="157" t="s">
        <v>31</v>
      </c>
      <c r="F2033" s="158" t="s">
        <v>2118</v>
      </c>
      <c r="H2033" s="159">
        <v>2.2509999999999999</v>
      </c>
      <c r="I2033" s="160"/>
      <c r="L2033" s="156"/>
      <c r="M2033" s="161"/>
      <c r="T2033" s="162"/>
      <c r="AT2033" s="157" t="s">
        <v>177</v>
      </c>
      <c r="AU2033" s="157" t="s">
        <v>87</v>
      </c>
      <c r="AV2033" s="13" t="s">
        <v>87</v>
      </c>
      <c r="AW2033" s="13" t="s">
        <v>38</v>
      </c>
      <c r="AX2033" s="13" t="s">
        <v>78</v>
      </c>
      <c r="AY2033" s="157" t="s">
        <v>165</v>
      </c>
    </row>
    <row r="2034" spans="2:65" s="14" customFormat="1" ht="10.199999999999999">
      <c r="B2034" s="163"/>
      <c r="D2034" s="150" t="s">
        <v>177</v>
      </c>
      <c r="E2034" s="164" t="s">
        <v>31</v>
      </c>
      <c r="F2034" s="165" t="s">
        <v>180</v>
      </c>
      <c r="H2034" s="166">
        <v>112.592</v>
      </c>
      <c r="I2034" s="167"/>
      <c r="L2034" s="163"/>
      <c r="M2034" s="168"/>
      <c r="T2034" s="169"/>
      <c r="AT2034" s="164" t="s">
        <v>177</v>
      </c>
      <c r="AU2034" s="164" t="s">
        <v>87</v>
      </c>
      <c r="AV2034" s="14" t="s">
        <v>173</v>
      </c>
      <c r="AW2034" s="14" t="s">
        <v>38</v>
      </c>
      <c r="AX2034" s="14" t="s">
        <v>78</v>
      </c>
      <c r="AY2034" s="164" t="s">
        <v>165</v>
      </c>
    </row>
    <row r="2035" spans="2:65" s="12" customFormat="1" ht="10.199999999999999">
      <c r="B2035" s="149"/>
      <c r="D2035" s="150" t="s">
        <v>177</v>
      </c>
      <c r="E2035" s="151" t="s">
        <v>31</v>
      </c>
      <c r="F2035" s="152" t="s">
        <v>2119</v>
      </c>
      <c r="H2035" s="151" t="s">
        <v>31</v>
      </c>
      <c r="I2035" s="153"/>
      <c r="L2035" s="149"/>
      <c r="M2035" s="154"/>
      <c r="T2035" s="155"/>
      <c r="AT2035" s="151" t="s">
        <v>177</v>
      </c>
      <c r="AU2035" s="151" t="s">
        <v>87</v>
      </c>
      <c r="AV2035" s="12" t="s">
        <v>39</v>
      </c>
      <c r="AW2035" s="12" t="s">
        <v>38</v>
      </c>
      <c r="AX2035" s="12" t="s">
        <v>78</v>
      </c>
      <c r="AY2035" s="151" t="s">
        <v>165</v>
      </c>
    </row>
    <row r="2036" spans="2:65" s="13" customFormat="1" ht="10.199999999999999">
      <c r="B2036" s="156"/>
      <c r="D2036" s="150" t="s">
        <v>177</v>
      </c>
      <c r="E2036" s="157" t="s">
        <v>31</v>
      </c>
      <c r="F2036" s="158" t="s">
        <v>2120</v>
      </c>
      <c r="H2036" s="159">
        <v>112.59</v>
      </c>
      <c r="I2036" s="160"/>
      <c r="L2036" s="156"/>
      <c r="M2036" s="161"/>
      <c r="T2036" s="162"/>
      <c r="AT2036" s="157" t="s">
        <v>177</v>
      </c>
      <c r="AU2036" s="157" t="s">
        <v>87</v>
      </c>
      <c r="AV2036" s="13" t="s">
        <v>87</v>
      </c>
      <c r="AW2036" s="13" t="s">
        <v>38</v>
      </c>
      <c r="AX2036" s="13" t="s">
        <v>78</v>
      </c>
      <c r="AY2036" s="157" t="s">
        <v>165</v>
      </c>
    </row>
    <row r="2037" spans="2:65" s="14" customFormat="1" ht="10.199999999999999">
      <c r="B2037" s="163"/>
      <c r="D2037" s="150" t="s">
        <v>177</v>
      </c>
      <c r="E2037" s="164" t="s">
        <v>31</v>
      </c>
      <c r="F2037" s="165" t="s">
        <v>180</v>
      </c>
      <c r="H2037" s="166">
        <v>112.59</v>
      </c>
      <c r="I2037" s="167"/>
      <c r="L2037" s="163"/>
      <c r="M2037" s="168"/>
      <c r="T2037" s="169"/>
      <c r="AT2037" s="164" t="s">
        <v>177</v>
      </c>
      <c r="AU2037" s="164" t="s">
        <v>87</v>
      </c>
      <c r="AV2037" s="14" t="s">
        <v>173</v>
      </c>
      <c r="AW2037" s="14" t="s">
        <v>38</v>
      </c>
      <c r="AX2037" s="14" t="s">
        <v>39</v>
      </c>
      <c r="AY2037" s="164" t="s">
        <v>165</v>
      </c>
    </row>
    <row r="2038" spans="2:65" s="1" customFormat="1" ht="16.5" customHeight="1">
      <c r="B2038" s="35"/>
      <c r="C2038" s="132" t="s">
        <v>2121</v>
      </c>
      <c r="D2038" s="132" t="s">
        <v>168</v>
      </c>
      <c r="E2038" s="133" t="s">
        <v>2122</v>
      </c>
      <c r="F2038" s="134" t="s">
        <v>2123</v>
      </c>
      <c r="G2038" s="135" t="s">
        <v>103</v>
      </c>
      <c r="H2038" s="136">
        <v>69.64</v>
      </c>
      <c r="I2038" s="137"/>
      <c r="J2038" s="138">
        <f>ROUND(I2038*H2038,2)</f>
        <v>0</v>
      </c>
      <c r="K2038" s="134" t="s">
        <v>172</v>
      </c>
      <c r="L2038" s="35"/>
      <c r="M2038" s="139" t="s">
        <v>31</v>
      </c>
      <c r="N2038" s="140" t="s">
        <v>49</v>
      </c>
      <c r="P2038" s="141">
        <f>O2038*H2038</f>
        <v>0</v>
      </c>
      <c r="Q2038" s="141">
        <v>3.0000000000000001E-5</v>
      </c>
      <c r="R2038" s="141">
        <f>Q2038*H2038</f>
        <v>2.0892000000000003E-3</v>
      </c>
      <c r="S2038" s="141">
        <v>0</v>
      </c>
      <c r="T2038" s="142">
        <f>S2038*H2038</f>
        <v>0</v>
      </c>
      <c r="AR2038" s="143" t="s">
        <v>313</v>
      </c>
      <c r="AT2038" s="143" t="s">
        <v>168</v>
      </c>
      <c r="AU2038" s="143" t="s">
        <v>87</v>
      </c>
      <c r="AY2038" s="19" t="s">
        <v>165</v>
      </c>
      <c r="BE2038" s="144">
        <f>IF(N2038="základní",J2038,0)</f>
        <v>0</v>
      </c>
      <c r="BF2038" s="144">
        <f>IF(N2038="snížená",J2038,0)</f>
        <v>0</v>
      </c>
      <c r="BG2038" s="144">
        <f>IF(N2038="zákl. přenesená",J2038,0)</f>
        <v>0</v>
      </c>
      <c r="BH2038" s="144">
        <f>IF(N2038="sníž. přenesená",J2038,0)</f>
        <v>0</v>
      </c>
      <c r="BI2038" s="144">
        <f>IF(N2038="nulová",J2038,0)</f>
        <v>0</v>
      </c>
      <c r="BJ2038" s="19" t="s">
        <v>39</v>
      </c>
      <c r="BK2038" s="144">
        <f>ROUND(I2038*H2038,2)</f>
        <v>0</v>
      </c>
      <c r="BL2038" s="19" t="s">
        <v>313</v>
      </c>
      <c r="BM2038" s="143" t="s">
        <v>2124</v>
      </c>
    </row>
    <row r="2039" spans="2:65" s="1" customFormat="1" ht="10.199999999999999" hidden="1">
      <c r="B2039" s="35"/>
      <c r="D2039" s="145" t="s">
        <v>175</v>
      </c>
      <c r="F2039" s="146" t="s">
        <v>2125</v>
      </c>
      <c r="I2039" s="147"/>
      <c r="L2039" s="35"/>
      <c r="M2039" s="148"/>
      <c r="T2039" s="56"/>
      <c r="AT2039" s="19" t="s">
        <v>175</v>
      </c>
      <c r="AU2039" s="19" t="s">
        <v>87</v>
      </c>
    </row>
    <row r="2040" spans="2:65" s="1" customFormat="1" ht="28.8">
      <c r="B2040" s="35"/>
      <c r="D2040" s="150" t="s">
        <v>443</v>
      </c>
      <c r="F2040" s="187" t="s">
        <v>2126</v>
      </c>
      <c r="I2040" s="147"/>
      <c r="L2040" s="35"/>
      <c r="M2040" s="148"/>
      <c r="T2040" s="56"/>
      <c r="AT2040" s="19" t="s">
        <v>443</v>
      </c>
      <c r="AU2040" s="19" t="s">
        <v>87</v>
      </c>
    </row>
    <row r="2041" spans="2:65" s="12" customFormat="1" ht="10.199999999999999">
      <c r="B2041" s="149"/>
      <c r="D2041" s="150" t="s">
        <v>177</v>
      </c>
      <c r="E2041" s="151" t="s">
        <v>31</v>
      </c>
      <c r="F2041" s="152" t="s">
        <v>2127</v>
      </c>
      <c r="H2041" s="151" t="s">
        <v>31</v>
      </c>
      <c r="I2041" s="153"/>
      <c r="L2041" s="149"/>
      <c r="M2041" s="154"/>
      <c r="T2041" s="155"/>
      <c r="AT2041" s="151" t="s">
        <v>177</v>
      </c>
      <c r="AU2041" s="151" t="s">
        <v>87</v>
      </c>
      <c r="AV2041" s="12" t="s">
        <v>39</v>
      </c>
      <c r="AW2041" s="12" t="s">
        <v>38</v>
      </c>
      <c r="AX2041" s="12" t="s">
        <v>78</v>
      </c>
      <c r="AY2041" s="151" t="s">
        <v>165</v>
      </c>
    </row>
    <row r="2042" spans="2:65" s="13" customFormat="1" ht="10.199999999999999">
      <c r="B2042" s="156"/>
      <c r="D2042" s="150" t="s">
        <v>177</v>
      </c>
      <c r="E2042" s="157" t="s">
        <v>31</v>
      </c>
      <c r="F2042" s="158" t="s">
        <v>1636</v>
      </c>
      <c r="H2042" s="159">
        <v>28.8</v>
      </c>
      <c r="I2042" s="160"/>
      <c r="L2042" s="156"/>
      <c r="M2042" s="161"/>
      <c r="T2042" s="162"/>
      <c r="AT2042" s="157" t="s">
        <v>177</v>
      </c>
      <c r="AU2042" s="157" t="s">
        <v>87</v>
      </c>
      <c r="AV2042" s="13" t="s">
        <v>87</v>
      </c>
      <c r="AW2042" s="13" t="s">
        <v>38</v>
      </c>
      <c r="AX2042" s="13" t="s">
        <v>78</v>
      </c>
      <c r="AY2042" s="157" t="s">
        <v>165</v>
      </c>
    </row>
    <row r="2043" spans="2:65" s="12" customFormat="1" ht="10.199999999999999">
      <c r="B2043" s="149"/>
      <c r="D2043" s="150" t="s">
        <v>177</v>
      </c>
      <c r="E2043" s="151" t="s">
        <v>31</v>
      </c>
      <c r="F2043" s="152" t="s">
        <v>2128</v>
      </c>
      <c r="H2043" s="151" t="s">
        <v>31</v>
      </c>
      <c r="I2043" s="153"/>
      <c r="L2043" s="149"/>
      <c r="M2043" s="154"/>
      <c r="T2043" s="155"/>
      <c r="AT2043" s="151" t="s">
        <v>177</v>
      </c>
      <c r="AU2043" s="151" t="s">
        <v>87</v>
      </c>
      <c r="AV2043" s="12" t="s">
        <v>39</v>
      </c>
      <c r="AW2043" s="12" t="s">
        <v>38</v>
      </c>
      <c r="AX2043" s="12" t="s">
        <v>78</v>
      </c>
      <c r="AY2043" s="151" t="s">
        <v>165</v>
      </c>
    </row>
    <row r="2044" spans="2:65" s="13" customFormat="1" ht="10.199999999999999">
      <c r="B2044" s="156"/>
      <c r="D2044" s="150" t="s">
        <v>177</v>
      </c>
      <c r="E2044" s="157" t="s">
        <v>31</v>
      </c>
      <c r="F2044" s="158" t="s">
        <v>2129</v>
      </c>
      <c r="H2044" s="159">
        <v>13.64</v>
      </c>
      <c r="I2044" s="160"/>
      <c r="L2044" s="156"/>
      <c r="M2044" s="161"/>
      <c r="T2044" s="162"/>
      <c r="AT2044" s="157" t="s">
        <v>177</v>
      </c>
      <c r="AU2044" s="157" t="s">
        <v>87</v>
      </c>
      <c r="AV2044" s="13" t="s">
        <v>87</v>
      </c>
      <c r="AW2044" s="13" t="s">
        <v>38</v>
      </c>
      <c r="AX2044" s="13" t="s">
        <v>78</v>
      </c>
      <c r="AY2044" s="157" t="s">
        <v>165</v>
      </c>
    </row>
    <row r="2045" spans="2:65" s="12" customFormat="1" ht="10.199999999999999">
      <c r="B2045" s="149"/>
      <c r="D2045" s="150" t="s">
        <v>177</v>
      </c>
      <c r="E2045" s="151" t="s">
        <v>31</v>
      </c>
      <c r="F2045" s="152" t="s">
        <v>833</v>
      </c>
      <c r="H2045" s="151" t="s">
        <v>31</v>
      </c>
      <c r="I2045" s="153"/>
      <c r="L2045" s="149"/>
      <c r="M2045" s="154"/>
      <c r="T2045" s="155"/>
      <c r="AT2045" s="151" t="s">
        <v>177</v>
      </c>
      <c r="AU2045" s="151" t="s">
        <v>87</v>
      </c>
      <c r="AV2045" s="12" t="s">
        <v>39</v>
      </c>
      <c r="AW2045" s="12" t="s">
        <v>38</v>
      </c>
      <c r="AX2045" s="12" t="s">
        <v>78</v>
      </c>
      <c r="AY2045" s="151" t="s">
        <v>165</v>
      </c>
    </row>
    <row r="2046" spans="2:65" s="12" customFormat="1" ht="10.199999999999999">
      <c r="B2046" s="149"/>
      <c r="D2046" s="150" t="s">
        <v>177</v>
      </c>
      <c r="E2046" s="151" t="s">
        <v>31</v>
      </c>
      <c r="F2046" s="152" t="s">
        <v>692</v>
      </c>
      <c r="H2046" s="151" t="s">
        <v>31</v>
      </c>
      <c r="I2046" s="153"/>
      <c r="L2046" s="149"/>
      <c r="M2046" s="154"/>
      <c r="T2046" s="155"/>
      <c r="AT2046" s="151" t="s">
        <v>177</v>
      </c>
      <c r="AU2046" s="151" t="s">
        <v>87</v>
      </c>
      <c r="AV2046" s="12" t="s">
        <v>39</v>
      </c>
      <c r="AW2046" s="12" t="s">
        <v>38</v>
      </c>
      <c r="AX2046" s="12" t="s">
        <v>78</v>
      </c>
      <c r="AY2046" s="151" t="s">
        <v>165</v>
      </c>
    </row>
    <row r="2047" spans="2:65" s="13" customFormat="1" ht="10.199999999999999">
      <c r="B2047" s="156"/>
      <c r="D2047" s="150" t="s">
        <v>177</v>
      </c>
      <c r="E2047" s="157" t="s">
        <v>31</v>
      </c>
      <c r="F2047" s="158" t="s">
        <v>834</v>
      </c>
      <c r="H2047" s="159">
        <v>12</v>
      </c>
      <c r="I2047" s="160"/>
      <c r="L2047" s="156"/>
      <c r="M2047" s="161"/>
      <c r="T2047" s="162"/>
      <c r="AT2047" s="157" t="s">
        <v>177</v>
      </c>
      <c r="AU2047" s="157" t="s">
        <v>87</v>
      </c>
      <c r="AV2047" s="13" t="s">
        <v>87</v>
      </c>
      <c r="AW2047" s="13" t="s">
        <v>38</v>
      </c>
      <c r="AX2047" s="13" t="s">
        <v>78</v>
      </c>
      <c r="AY2047" s="157" t="s">
        <v>165</v>
      </c>
    </row>
    <row r="2048" spans="2:65" s="12" customFormat="1" ht="10.199999999999999">
      <c r="B2048" s="149"/>
      <c r="D2048" s="150" t="s">
        <v>177</v>
      </c>
      <c r="E2048" s="151" t="s">
        <v>31</v>
      </c>
      <c r="F2048" s="152" t="s">
        <v>694</v>
      </c>
      <c r="H2048" s="151" t="s">
        <v>31</v>
      </c>
      <c r="I2048" s="153"/>
      <c r="L2048" s="149"/>
      <c r="M2048" s="154"/>
      <c r="T2048" s="155"/>
      <c r="AT2048" s="151" t="s">
        <v>177</v>
      </c>
      <c r="AU2048" s="151" t="s">
        <v>87</v>
      </c>
      <c r="AV2048" s="12" t="s">
        <v>39</v>
      </c>
      <c r="AW2048" s="12" t="s">
        <v>38</v>
      </c>
      <c r="AX2048" s="12" t="s">
        <v>78</v>
      </c>
      <c r="AY2048" s="151" t="s">
        <v>165</v>
      </c>
    </row>
    <row r="2049" spans="2:65" s="13" customFormat="1" ht="10.199999999999999">
      <c r="B2049" s="156"/>
      <c r="D2049" s="150" t="s">
        <v>177</v>
      </c>
      <c r="E2049" s="157" t="s">
        <v>31</v>
      </c>
      <c r="F2049" s="158" t="s">
        <v>835</v>
      </c>
      <c r="H2049" s="159">
        <v>15.2</v>
      </c>
      <c r="I2049" s="160"/>
      <c r="L2049" s="156"/>
      <c r="M2049" s="161"/>
      <c r="T2049" s="162"/>
      <c r="AT2049" s="157" t="s">
        <v>177</v>
      </c>
      <c r="AU2049" s="157" t="s">
        <v>87</v>
      </c>
      <c r="AV2049" s="13" t="s">
        <v>87</v>
      </c>
      <c r="AW2049" s="13" t="s">
        <v>38</v>
      </c>
      <c r="AX2049" s="13" t="s">
        <v>78</v>
      </c>
      <c r="AY2049" s="157" t="s">
        <v>165</v>
      </c>
    </row>
    <row r="2050" spans="2:65" s="14" customFormat="1" ht="10.199999999999999">
      <c r="B2050" s="163"/>
      <c r="D2050" s="150" t="s">
        <v>177</v>
      </c>
      <c r="E2050" s="164" t="s">
        <v>31</v>
      </c>
      <c r="F2050" s="165" t="s">
        <v>180</v>
      </c>
      <c r="H2050" s="166">
        <v>69.64</v>
      </c>
      <c r="I2050" s="167"/>
      <c r="L2050" s="163"/>
      <c r="M2050" s="168"/>
      <c r="T2050" s="169"/>
      <c r="AT2050" s="164" t="s">
        <v>177</v>
      </c>
      <c r="AU2050" s="164" t="s">
        <v>87</v>
      </c>
      <c r="AV2050" s="14" t="s">
        <v>173</v>
      </c>
      <c r="AW2050" s="14" t="s">
        <v>38</v>
      </c>
      <c r="AX2050" s="14" t="s">
        <v>39</v>
      </c>
      <c r="AY2050" s="164" t="s">
        <v>165</v>
      </c>
    </row>
    <row r="2051" spans="2:65" s="1" customFormat="1" ht="24.15" customHeight="1">
      <c r="B2051" s="35"/>
      <c r="C2051" s="132" t="s">
        <v>2130</v>
      </c>
      <c r="D2051" s="132" t="s">
        <v>168</v>
      </c>
      <c r="E2051" s="133" t="s">
        <v>2131</v>
      </c>
      <c r="F2051" s="134" t="s">
        <v>2132</v>
      </c>
      <c r="G2051" s="135" t="s">
        <v>103</v>
      </c>
      <c r="H2051" s="136">
        <v>9.6999999999999993</v>
      </c>
      <c r="I2051" s="137"/>
      <c r="J2051" s="138">
        <f>ROUND(I2051*H2051,2)</f>
        <v>0</v>
      </c>
      <c r="K2051" s="134" t="s">
        <v>172</v>
      </c>
      <c r="L2051" s="35"/>
      <c r="M2051" s="139" t="s">
        <v>31</v>
      </c>
      <c r="N2051" s="140" t="s">
        <v>49</v>
      </c>
      <c r="P2051" s="141">
        <f>O2051*H2051</f>
        <v>0</v>
      </c>
      <c r="Q2051" s="141">
        <v>2.0000000000000002E-5</v>
      </c>
      <c r="R2051" s="141">
        <f>Q2051*H2051</f>
        <v>1.94E-4</v>
      </c>
      <c r="S2051" s="141">
        <v>0</v>
      </c>
      <c r="T2051" s="142">
        <f>S2051*H2051</f>
        <v>0</v>
      </c>
      <c r="AR2051" s="143" t="s">
        <v>313</v>
      </c>
      <c r="AT2051" s="143" t="s">
        <v>168</v>
      </c>
      <c r="AU2051" s="143" t="s">
        <v>87</v>
      </c>
      <c r="AY2051" s="19" t="s">
        <v>165</v>
      </c>
      <c r="BE2051" s="144">
        <f>IF(N2051="základní",J2051,0)</f>
        <v>0</v>
      </c>
      <c r="BF2051" s="144">
        <f>IF(N2051="snížená",J2051,0)</f>
        <v>0</v>
      </c>
      <c r="BG2051" s="144">
        <f>IF(N2051="zákl. přenesená",J2051,0)</f>
        <v>0</v>
      </c>
      <c r="BH2051" s="144">
        <f>IF(N2051="sníž. přenesená",J2051,0)</f>
        <v>0</v>
      </c>
      <c r="BI2051" s="144">
        <f>IF(N2051="nulová",J2051,0)</f>
        <v>0</v>
      </c>
      <c r="BJ2051" s="19" t="s">
        <v>39</v>
      </c>
      <c r="BK2051" s="144">
        <f>ROUND(I2051*H2051,2)</f>
        <v>0</v>
      </c>
      <c r="BL2051" s="19" t="s">
        <v>313</v>
      </c>
      <c r="BM2051" s="143" t="s">
        <v>2133</v>
      </c>
    </row>
    <row r="2052" spans="2:65" s="1" customFormat="1" ht="10.199999999999999" hidden="1">
      <c r="B2052" s="35"/>
      <c r="D2052" s="145" t="s">
        <v>175</v>
      </c>
      <c r="F2052" s="146" t="s">
        <v>2134</v>
      </c>
      <c r="I2052" s="147"/>
      <c r="L2052" s="35"/>
      <c r="M2052" s="148"/>
      <c r="T2052" s="56"/>
      <c r="AT2052" s="19" t="s">
        <v>175</v>
      </c>
      <c r="AU2052" s="19" t="s">
        <v>87</v>
      </c>
    </row>
    <row r="2053" spans="2:65" s="12" customFormat="1" ht="20.399999999999999">
      <c r="B2053" s="149"/>
      <c r="D2053" s="150" t="s">
        <v>177</v>
      </c>
      <c r="E2053" s="151" t="s">
        <v>31</v>
      </c>
      <c r="F2053" s="152" t="s">
        <v>2095</v>
      </c>
      <c r="H2053" s="151" t="s">
        <v>31</v>
      </c>
      <c r="I2053" s="153"/>
      <c r="L2053" s="149"/>
      <c r="M2053" s="154"/>
      <c r="T2053" s="155"/>
      <c r="AT2053" s="151" t="s">
        <v>177</v>
      </c>
      <c r="AU2053" s="151" t="s">
        <v>87</v>
      </c>
      <c r="AV2053" s="12" t="s">
        <v>39</v>
      </c>
      <c r="AW2053" s="12" t="s">
        <v>38</v>
      </c>
      <c r="AX2053" s="12" t="s">
        <v>78</v>
      </c>
      <c r="AY2053" s="151" t="s">
        <v>165</v>
      </c>
    </row>
    <row r="2054" spans="2:65" s="13" customFormat="1" ht="10.199999999999999">
      <c r="B2054" s="156"/>
      <c r="D2054" s="150" t="s">
        <v>177</v>
      </c>
      <c r="E2054" s="157" t="s">
        <v>31</v>
      </c>
      <c r="F2054" s="158" t="s">
        <v>2096</v>
      </c>
      <c r="H2054" s="159">
        <v>9.6999999999999993</v>
      </c>
      <c r="I2054" s="160"/>
      <c r="L2054" s="156"/>
      <c r="M2054" s="161"/>
      <c r="T2054" s="162"/>
      <c r="AT2054" s="157" t="s">
        <v>177</v>
      </c>
      <c r="AU2054" s="157" t="s">
        <v>87</v>
      </c>
      <c r="AV2054" s="13" t="s">
        <v>87</v>
      </c>
      <c r="AW2054" s="13" t="s">
        <v>38</v>
      </c>
      <c r="AX2054" s="13" t="s">
        <v>78</v>
      </c>
      <c r="AY2054" s="157" t="s">
        <v>165</v>
      </c>
    </row>
    <row r="2055" spans="2:65" s="14" customFormat="1" ht="10.199999999999999">
      <c r="B2055" s="163"/>
      <c r="D2055" s="150" t="s">
        <v>177</v>
      </c>
      <c r="E2055" s="164" t="s">
        <v>31</v>
      </c>
      <c r="F2055" s="165" t="s">
        <v>180</v>
      </c>
      <c r="H2055" s="166">
        <v>9.6999999999999993</v>
      </c>
      <c r="I2055" s="167"/>
      <c r="L2055" s="163"/>
      <c r="M2055" s="168"/>
      <c r="T2055" s="169"/>
      <c r="AT2055" s="164" t="s">
        <v>177</v>
      </c>
      <c r="AU2055" s="164" t="s">
        <v>87</v>
      </c>
      <c r="AV2055" s="14" t="s">
        <v>173</v>
      </c>
      <c r="AW2055" s="14" t="s">
        <v>38</v>
      </c>
      <c r="AX2055" s="14" t="s">
        <v>39</v>
      </c>
      <c r="AY2055" s="164" t="s">
        <v>165</v>
      </c>
    </row>
    <row r="2056" spans="2:65" s="1" customFormat="1" ht="24.15" customHeight="1">
      <c r="B2056" s="35"/>
      <c r="C2056" s="132" t="s">
        <v>2135</v>
      </c>
      <c r="D2056" s="132" t="s">
        <v>168</v>
      </c>
      <c r="E2056" s="133" t="s">
        <v>2136</v>
      </c>
      <c r="F2056" s="134" t="s">
        <v>2137</v>
      </c>
      <c r="G2056" s="135" t="s">
        <v>103</v>
      </c>
      <c r="H2056" s="136">
        <v>54.82</v>
      </c>
      <c r="I2056" s="137"/>
      <c r="J2056" s="138">
        <f>ROUND(I2056*H2056,2)</f>
        <v>0</v>
      </c>
      <c r="K2056" s="134" t="s">
        <v>172</v>
      </c>
      <c r="L2056" s="35"/>
      <c r="M2056" s="139" t="s">
        <v>31</v>
      </c>
      <c r="N2056" s="140" t="s">
        <v>49</v>
      </c>
      <c r="P2056" s="141">
        <f>O2056*H2056</f>
        <v>0</v>
      </c>
      <c r="Q2056" s="141">
        <v>0</v>
      </c>
      <c r="R2056" s="141">
        <f>Q2056*H2056</f>
        <v>0</v>
      </c>
      <c r="S2056" s="141">
        <v>0</v>
      </c>
      <c r="T2056" s="142">
        <f>S2056*H2056</f>
        <v>0</v>
      </c>
      <c r="AR2056" s="143" t="s">
        <v>313</v>
      </c>
      <c r="AT2056" s="143" t="s">
        <v>168</v>
      </c>
      <c r="AU2056" s="143" t="s">
        <v>87</v>
      </c>
      <c r="AY2056" s="19" t="s">
        <v>165</v>
      </c>
      <c r="BE2056" s="144">
        <f>IF(N2056="základní",J2056,0)</f>
        <v>0</v>
      </c>
      <c r="BF2056" s="144">
        <f>IF(N2056="snížená",J2056,0)</f>
        <v>0</v>
      </c>
      <c r="BG2056" s="144">
        <f>IF(N2056="zákl. přenesená",J2056,0)</f>
        <v>0</v>
      </c>
      <c r="BH2056" s="144">
        <f>IF(N2056="sníž. přenesená",J2056,0)</f>
        <v>0</v>
      </c>
      <c r="BI2056" s="144">
        <f>IF(N2056="nulová",J2056,0)</f>
        <v>0</v>
      </c>
      <c r="BJ2056" s="19" t="s">
        <v>39</v>
      </c>
      <c r="BK2056" s="144">
        <f>ROUND(I2056*H2056,2)</f>
        <v>0</v>
      </c>
      <c r="BL2056" s="19" t="s">
        <v>313</v>
      </c>
      <c r="BM2056" s="143" t="s">
        <v>2138</v>
      </c>
    </row>
    <row r="2057" spans="2:65" s="1" customFormat="1" ht="10.199999999999999" hidden="1">
      <c r="B2057" s="35"/>
      <c r="D2057" s="145" t="s">
        <v>175</v>
      </c>
      <c r="F2057" s="146" t="s">
        <v>2139</v>
      </c>
      <c r="I2057" s="147"/>
      <c r="L2057" s="35"/>
      <c r="M2057" s="148"/>
      <c r="T2057" s="56"/>
      <c r="AT2057" s="19" t="s">
        <v>175</v>
      </c>
      <c r="AU2057" s="19" t="s">
        <v>87</v>
      </c>
    </row>
    <row r="2058" spans="2:65" s="12" customFormat="1" ht="10.199999999999999">
      <c r="B2058" s="149"/>
      <c r="D2058" s="150" t="s">
        <v>177</v>
      </c>
      <c r="E2058" s="151" t="s">
        <v>31</v>
      </c>
      <c r="F2058" s="152" t="s">
        <v>2117</v>
      </c>
      <c r="H2058" s="151" t="s">
        <v>31</v>
      </c>
      <c r="I2058" s="153"/>
      <c r="L2058" s="149"/>
      <c r="M2058" s="154"/>
      <c r="T2058" s="155"/>
      <c r="AT2058" s="151" t="s">
        <v>177</v>
      </c>
      <c r="AU2058" s="151" t="s">
        <v>87</v>
      </c>
      <c r="AV2058" s="12" t="s">
        <v>39</v>
      </c>
      <c r="AW2058" s="12" t="s">
        <v>38</v>
      </c>
      <c r="AX2058" s="12" t="s">
        <v>78</v>
      </c>
      <c r="AY2058" s="151" t="s">
        <v>165</v>
      </c>
    </row>
    <row r="2059" spans="2:65" s="13" customFormat="1" ht="10.199999999999999">
      <c r="B2059" s="156"/>
      <c r="D2059" s="150" t="s">
        <v>177</v>
      </c>
      <c r="E2059" s="157" t="s">
        <v>31</v>
      </c>
      <c r="F2059" s="158" t="s">
        <v>2140</v>
      </c>
      <c r="H2059" s="159">
        <v>6.82</v>
      </c>
      <c r="I2059" s="160"/>
      <c r="L2059" s="156"/>
      <c r="M2059" s="161"/>
      <c r="T2059" s="162"/>
      <c r="AT2059" s="157" t="s">
        <v>177</v>
      </c>
      <c r="AU2059" s="157" t="s">
        <v>87</v>
      </c>
      <c r="AV2059" s="13" t="s">
        <v>87</v>
      </c>
      <c r="AW2059" s="13" t="s">
        <v>38</v>
      </c>
      <c r="AX2059" s="13" t="s">
        <v>78</v>
      </c>
      <c r="AY2059" s="157" t="s">
        <v>165</v>
      </c>
    </row>
    <row r="2060" spans="2:65" s="12" customFormat="1" ht="10.199999999999999">
      <c r="B2060" s="149"/>
      <c r="D2060" s="150" t="s">
        <v>177</v>
      </c>
      <c r="E2060" s="151" t="s">
        <v>31</v>
      </c>
      <c r="F2060" s="152" t="s">
        <v>2141</v>
      </c>
      <c r="H2060" s="151" t="s">
        <v>31</v>
      </c>
      <c r="I2060" s="153"/>
      <c r="L2060" s="149"/>
      <c r="M2060" s="154"/>
      <c r="T2060" s="155"/>
      <c r="AT2060" s="151" t="s">
        <v>177</v>
      </c>
      <c r="AU2060" s="151" t="s">
        <v>87</v>
      </c>
      <c r="AV2060" s="12" t="s">
        <v>39</v>
      </c>
      <c r="AW2060" s="12" t="s">
        <v>38</v>
      </c>
      <c r="AX2060" s="12" t="s">
        <v>78</v>
      </c>
      <c r="AY2060" s="151" t="s">
        <v>165</v>
      </c>
    </row>
    <row r="2061" spans="2:65" s="13" customFormat="1" ht="10.199999999999999">
      <c r="B2061" s="156"/>
      <c r="D2061" s="150" t="s">
        <v>177</v>
      </c>
      <c r="E2061" s="157" t="s">
        <v>31</v>
      </c>
      <c r="F2061" s="158" t="s">
        <v>2142</v>
      </c>
      <c r="H2061" s="159">
        <v>48</v>
      </c>
      <c r="I2061" s="160"/>
      <c r="L2061" s="156"/>
      <c r="M2061" s="161"/>
      <c r="T2061" s="162"/>
      <c r="AT2061" s="157" t="s">
        <v>177</v>
      </c>
      <c r="AU2061" s="157" t="s">
        <v>87</v>
      </c>
      <c r="AV2061" s="13" t="s">
        <v>87</v>
      </c>
      <c r="AW2061" s="13" t="s">
        <v>38</v>
      </c>
      <c r="AX2061" s="13" t="s">
        <v>78</v>
      </c>
      <c r="AY2061" s="157" t="s">
        <v>165</v>
      </c>
    </row>
    <row r="2062" spans="2:65" s="14" customFormat="1" ht="10.199999999999999">
      <c r="B2062" s="163"/>
      <c r="D2062" s="150" t="s">
        <v>177</v>
      </c>
      <c r="E2062" s="164" t="s">
        <v>31</v>
      </c>
      <c r="F2062" s="165" t="s">
        <v>180</v>
      </c>
      <c r="H2062" s="166">
        <v>54.82</v>
      </c>
      <c r="I2062" s="167"/>
      <c r="L2062" s="163"/>
      <c r="M2062" s="168"/>
      <c r="T2062" s="169"/>
      <c r="AT2062" s="164" t="s">
        <v>177</v>
      </c>
      <c r="AU2062" s="164" t="s">
        <v>87</v>
      </c>
      <c r="AV2062" s="14" t="s">
        <v>173</v>
      </c>
      <c r="AW2062" s="14" t="s">
        <v>38</v>
      </c>
      <c r="AX2062" s="14" t="s">
        <v>39</v>
      </c>
      <c r="AY2062" s="164" t="s">
        <v>165</v>
      </c>
    </row>
    <row r="2063" spans="2:65" s="1" customFormat="1" ht="24.15" customHeight="1">
      <c r="B2063" s="35"/>
      <c r="C2063" s="132" t="s">
        <v>2143</v>
      </c>
      <c r="D2063" s="132" t="s">
        <v>168</v>
      </c>
      <c r="E2063" s="133" t="s">
        <v>2144</v>
      </c>
      <c r="F2063" s="134" t="s">
        <v>2145</v>
      </c>
      <c r="G2063" s="135" t="s">
        <v>183</v>
      </c>
      <c r="H2063" s="136">
        <v>100.31</v>
      </c>
      <c r="I2063" s="137"/>
      <c r="J2063" s="138">
        <f>ROUND(I2063*H2063,2)</f>
        <v>0</v>
      </c>
      <c r="K2063" s="134" t="s">
        <v>172</v>
      </c>
      <c r="L2063" s="35"/>
      <c r="M2063" s="139" t="s">
        <v>31</v>
      </c>
      <c r="N2063" s="140" t="s">
        <v>49</v>
      </c>
      <c r="P2063" s="141">
        <f>O2063*H2063</f>
        <v>0</v>
      </c>
      <c r="Q2063" s="141">
        <v>5.0000000000000001E-3</v>
      </c>
      <c r="R2063" s="141">
        <f>Q2063*H2063</f>
        <v>0.50155000000000005</v>
      </c>
      <c r="S2063" s="141">
        <v>0</v>
      </c>
      <c r="T2063" s="142">
        <f>S2063*H2063</f>
        <v>0</v>
      </c>
      <c r="AR2063" s="143" t="s">
        <v>313</v>
      </c>
      <c r="AT2063" s="143" t="s">
        <v>168</v>
      </c>
      <c r="AU2063" s="143" t="s">
        <v>87</v>
      </c>
      <c r="AY2063" s="19" t="s">
        <v>165</v>
      </c>
      <c r="BE2063" s="144">
        <f>IF(N2063="základní",J2063,0)</f>
        <v>0</v>
      </c>
      <c r="BF2063" s="144">
        <f>IF(N2063="snížená",J2063,0)</f>
        <v>0</v>
      </c>
      <c r="BG2063" s="144">
        <f>IF(N2063="zákl. přenesená",J2063,0)</f>
        <v>0</v>
      </c>
      <c r="BH2063" s="144">
        <f>IF(N2063="sníž. přenesená",J2063,0)</f>
        <v>0</v>
      </c>
      <c r="BI2063" s="144">
        <f>IF(N2063="nulová",J2063,0)</f>
        <v>0</v>
      </c>
      <c r="BJ2063" s="19" t="s">
        <v>39</v>
      </c>
      <c r="BK2063" s="144">
        <f>ROUND(I2063*H2063,2)</f>
        <v>0</v>
      </c>
      <c r="BL2063" s="19" t="s">
        <v>313</v>
      </c>
      <c r="BM2063" s="143" t="s">
        <v>2146</v>
      </c>
    </row>
    <row r="2064" spans="2:65" s="1" customFormat="1" ht="10.199999999999999" hidden="1">
      <c r="B2064" s="35"/>
      <c r="D2064" s="145" t="s">
        <v>175</v>
      </c>
      <c r="F2064" s="146" t="s">
        <v>2147</v>
      </c>
      <c r="I2064" s="147"/>
      <c r="L2064" s="35"/>
      <c r="M2064" s="148"/>
      <c r="T2064" s="56"/>
      <c r="AT2064" s="19" t="s">
        <v>175</v>
      </c>
      <c r="AU2064" s="19" t="s">
        <v>87</v>
      </c>
    </row>
    <row r="2065" spans="2:65" s="12" customFormat="1" ht="10.199999999999999">
      <c r="B2065" s="149"/>
      <c r="D2065" s="150" t="s">
        <v>177</v>
      </c>
      <c r="E2065" s="151" t="s">
        <v>31</v>
      </c>
      <c r="F2065" s="152" t="s">
        <v>901</v>
      </c>
      <c r="H2065" s="151" t="s">
        <v>31</v>
      </c>
      <c r="I2065" s="153"/>
      <c r="L2065" s="149"/>
      <c r="M2065" s="154"/>
      <c r="T2065" s="155"/>
      <c r="AT2065" s="151" t="s">
        <v>177</v>
      </c>
      <c r="AU2065" s="151" t="s">
        <v>87</v>
      </c>
      <c r="AV2065" s="12" t="s">
        <v>39</v>
      </c>
      <c r="AW2065" s="12" t="s">
        <v>38</v>
      </c>
      <c r="AX2065" s="12" t="s">
        <v>78</v>
      </c>
      <c r="AY2065" s="151" t="s">
        <v>165</v>
      </c>
    </row>
    <row r="2066" spans="2:65" s="13" customFormat="1" ht="10.199999999999999">
      <c r="B2066" s="156"/>
      <c r="D2066" s="150" t="s">
        <v>177</v>
      </c>
      <c r="E2066" s="157" t="s">
        <v>31</v>
      </c>
      <c r="F2066" s="158" t="s">
        <v>2110</v>
      </c>
      <c r="H2066" s="159">
        <v>106.07</v>
      </c>
      <c r="I2066" s="160"/>
      <c r="L2066" s="156"/>
      <c r="M2066" s="161"/>
      <c r="T2066" s="162"/>
      <c r="AT2066" s="157" t="s">
        <v>177</v>
      </c>
      <c r="AU2066" s="157" t="s">
        <v>87</v>
      </c>
      <c r="AV2066" s="13" t="s">
        <v>87</v>
      </c>
      <c r="AW2066" s="13" t="s">
        <v>38</v>
      </c>
      <c r="AX2066" s="13" t="s">
        <v>78</v>
      </c>
      <c r="AY2066" s="157" t="s">
        <v>165</v>
      </c>
    </row>
    <row r="2067" spans="2:65" s="12" customFormat="1" ht="10.199999999999999">
      <c r="B2067" s="149"/>
      <c r="D2067" s="150" t="s">
        <v>177</v>
      </c>
      <c r="E2067" s="151" t="s">
        <v>31</v>
      </c>
      <c r="F2067" s="152" t="s">
        <v>924</v>
      </c>
      <c r="H2067" s="151" t="s">
        <v>31</v>
      </c>
      <c r="I2067" s="153"/>
      <c r="L2067" s="149"/>
      <c r="M2067" s="154"/>
      <c r="T2067" s="155"/>
      <c r="AT2067" s="151" t="s">
        <v>177</v>
      </c>
      <c r="AU2067" s="151" t="s">
        <v>87</v>
      </c>
      <c r="AV2067" s="12" t="s">
        <v>39</v>
      </c>
      <c r="AW2067" s="12" t="s">
        <v>38</v>
      </c>
      <c r="AX2067" s="12" t="s">
        <v>78</v>
      </c>
      <c r="AY2067" s="151" t="s">
        <v>165</v>
      </c>
    </row>
    <row r="2068" spans="2:65" s="13" customFormat="1" ht="10.199999999999999">
      <c r="B2068" s="156"/>
      <c r="D2068" s="150" t="s">
        <v>177</v>
      </c>
      <c r="E2068" s="157" t="s">
        <v>31</v>
      </c>
      <c r="F2068" s="158" t="s">
        <v>925</v>
      </c>
      <c r="H2068" s="159">
        <v>-5.76</v>
      </c>
      <c r="I2068" s="160"/>
      <c r="L2068" s="156"/>
      <c r="M2068" s="161"/>
      <c r="T2068" s="162"/>
      <c r="AT2068" s="157" t="s">
        <v>177</v>
      </c>
      <c r="AU2068" s="157" t="s">
        <v>87</v>
      </c>
      <c r="AV2068" s="13" t="s">
        <v>87</v>
      </c>
      <c r="AW2068" s="13" t="s">
        <v>38</v>
      </c>
      <c r="AX2068" s="13" t="s">
        <v>78</v>
      </c>
      <c r="AY2068" s="157" t="s">
        <v>165</v>
      </c>
    </row>
    <row r="2069" spans="2:65" s="14" customFormat="1" ht="10.199999999999999">
      <c r="B2069" s="163"/>
      <c r="D2069" s="150" t="s">
        <v>177</v>
      </c>
      <c r="E2069" s="164" t="s">
        <v>31</v>
      </c>
      <c r="F2069" s="165" t="s">
        <v>180</v>
      </c>
      <c r="H2069" s="166">
        <v>100.31</v>
      </c>
      <c r="I2069" s="167"/>
      <c r="L2069" s="163"/>
      <c r="M2069" s="168"/>
      <c r="T2069" s="169"/>
      <c r="AT2069" s="164" t="s">
        <v>177</v>
      </c>
      <c r="AU2069" s="164" t="s">
        <v>87</v>
      </c>
      <c r="AV2069" s="14" t="s">
        <v>173</v>
      </c>
      <c r="AW2069" s="14" t="s">
        <v>38</v>
      </c>
      <c r="AX2069" s="14" t="s">
        <v>39</v>
      </c>
      <c r="AY2069" s="164" t="s">
        <v>165</v>
      </c>
    </row>
    <row r="2070" spans="2:65" s="1" customFormat="1" ht="24.15" customHeight="1">
      <c r="B2070" s="35"/>
      <c r="C2070" s="132" t="s">
        <v>2148</v>
      </c>
      <c r="D2070" s="132" t="s">
        <v>168</v>
      </c>
      <c r="E2070" s="133" t="s">
        <v>2149</v>
      </c>
      <c r="F2070" s="134" t="s">
        <v>2150</v>
      </c>
      <c r="G2070" s="135" t="s">
        <v>103</v>
      </c>
      <c r="H2070" s="136">
        <v>31.2</v>
      </c>
      <c r="I2070" s="137"/>
      <c r="J2070" s="138">
        <f>ROUND(I2070*H2070,2)</f>
        <v>0</v>
      </c>
      <c r="K2070" s="134" t="s">
        <v>172</v>
      </c>
      <c r="L2070" s="35"/>
      <c r="M2070" s="139" t="s">
        <v>31</v>
      </c>
      <c r="N2070" s="140" t="s">
        <v>49</v>
      </c>
      <c r="P2070" s="141">
        <f>O2070*H2070</f>
        <v>0</v>
      </c>
      <c r="Q2070" s="141">
        <v>2.7999999999999998E-4</v>
      </c>
      <c r="R2070" s="141">
        <f>Q2070*H2070</f>
        <v>8.735999999999999E-3</v>
      </c>
      <c r="S2070" s="141">
        <v>0</v>
      </c>
      <c r="T2070" s="142">
        <f>S2070*H2070</f>
        <v>0</v>
      </c>
      <c r="AR2070" s="143" t="s">
        <v>313</v>
      </c>
      <c r="AT2070" s="143" t="s">
        <v>168</v>
      </c>
      <c r="AU2070" s="143" t="s">
        <v>87</v>
      </c>
      <c r="AY2070" s="19" t="s">
        <v>165</v>
      </c>
      <c r="BE2070" s="144">
        <f>IF(N2070="základní",J2070,0)</f>
        <v>0</v>
      </c>
      <c r="BF2070" s="144">
        <f>IF(N2070="snížená",J2070,0)</f>
        <v>0</v>
      </c>
      <c r="BG2070" s="144">
        <f>IF(N2070="zákl. přenesená",J2070,0)</f>
        <v>0</v>
      </c>
      <c r="BH2070" s="144">
        <f>IF(N2070="sníž. přenesená",J2070,0)</f>
        <v>0</v>
      </c>
      <c r="BI2070" s="144">
        <f>IF(N2070="nulová",J2070,0)</f>
        <v>0</v>
      </c>
      <c r="BJ2070" s="19" t="s">
        <v>39</v>
      </c>
      <c r="BK2070" s="144">
        <f>ROUND(I2070*H2070,2)</f>
        <v>0</v>
      </c>
      <c r="BL2070" s="19" t="s">
        <v>313</v>
      </c>
      <c r="BM2070" s="143" t="s">
        <v>2151</v>
      </c>
    </row>
    <row r="2071" spans="2:65" s="1" customFormat="1" ht="10.199999999999999" hidden="1">
      <c r="B2071" s="35"/>
      <c r="D2071" s="145" t="s">
        <v>175</v>
      </c>
      <c r="F2071" s="146" t="s">
        <v>2152</v>
      </c>
      <c r="I2071" s="147"/>
      <c r="L2071" s="35"/>
      <c r="M2071" s="148"/>
      <c r="T2071" s="56"/>
      <c r="AT2071" s="19" t="s">
        <v>175</v>
      </c>
      <c r="AU2071" s="19" t="s">
        <v>87</v>
      </c>
    </row>
    <row r="2072" spans="2:65" s="12" customFormat="1" ht="20.399999999999999">
      <c r="B2072" s="149"/>
      <c r="D2072" s="150" t="s">
        <v>177</v>
      </c>
      <c r="E2072" s="151" t="s">
        <v>31</v>
      </c>
      <c r="F2072" s="152" t="s">
        <v>2153</v>
      </c>
      <c r="H2072" s="151" t="s">
        <v>31</v>
      </c>
      <c r="I2072" s="153"/>
      <c r="L2072" s="149"/>
      <c r="M2072" s="154"/>
      <c r="T2072" s="155"/>
      <c r="AT2072" s="151" t="s">
        <v>177</v>
      </c>
      <c r="AU2072" s="151" t="s">
        <v>87</v>
      </c>
      <c r="AV2072" s="12" t="s">
        <v>39</v>
      </c>
      <c r="AW2072" s="12" t="s">
        <v>38</v>
      </c>
      <c r="AX2072" s="12" t="s">
        <v>78</v>
      </c>
      <c r="AY2072" s="151" t="s">
        <v>165</v>
      </c>
    </row>
    <row r="2073" spans="2:65" s="13" customFormat="1" ht="10.199999999999999">
      <c r="B2073" s="156"/>
      <c r="D2073" s="150" t="s">
        <v>177</v>
      </c>
      <c r="E2073" s="157" t="s">
        <v>31</v>
      </c>
      <c r="F2073" s="158" t="s">
        <v>941</v>
      </c>
      <c r="H2073" s="159">
        <v>31.2</v>
      </c>
      <c r="I2073" s="160"/>
      <c r="L2073" s="156"/>
      <c r="M2073" s="161"/>
      <c r="T2073" s="162"/>
      <c r="AT2073" s="157" t="s">
        <v>177</v>
      </c>
      <c r="AU2073" s="157" t="s">
        <v>87</v>
      </c>
      <c r="AV2073" s="13" t="s">
        <v>87</v>
      </c>
      <c r="AW2073" s="13" t="s">
        <v>38</v>
      </c>
      <c r="AX2073" s="13" t="s">
        <v>78</v>
      </c>
      <c r="AY2073" s="157" t="s">
        <v>165</v>
      </c>
    </row>
    <row r="2074" spans="2:65" s="14" customFormat="1" ht="10.199999999999999">
      <c r="B2074" s="163"/>
      <c r="D2074" s="150" t="s">
        <v>177</v>
      </c>
      <c r="E2074" s="164" t="s">
        <v>31</v>
      </c>
      <c r="F2074" s="165" t="s">
        <v>180</v>
      </c>
      <c r="H2074" s="166">
        <v>31.2</v>
      </c>
      <c r="I2074" s="167"/>
      <c r="L2074" s="163"/>
      <c r="M2074" s="168"/>
      <c r="T2074" s="169"/>
      <c r="AT2074" s="164" t="s">
        <v>177</v>
      </c>
      <c r="AU2074" s="164" t="s">
        <v>87</v>
      </c>
      <c r="AV2074" s="14" t="s">
        <v>173</v>
      </c>
      <c r="AW2074" s="14" t="s">
        <v>38</v>
      </c>
      <c r="AX2074" s="14" t="s">
        <v>39</v>
      </c>
      <c r="AY2074" s="164" t="s">
        <v>165</v>
      </c>
    </row>
    <row r="2075" spans="2:65" s="1" customFormat="1" ht="24.15" customHeight="1">
      <c r="B2075" s="35"/>
      <c r="C2075" s="132" t="s">
        <v>2154</v>
      </c>
      <c r="D2075" s="132" t="s">
        <v>168</v>
      </c>
      <c r="E2075" s="133" t="s">
        <v>2155</v>
      </c>
      <c r="F2075" s="134" t="s">
        <v>2156</v>
      </c>
      <c r="G2075" s="135" t="s">
        <v>171</v>
      </c>
      <c r="H2075" s="136">
        <v>24</v>
      </c>
      <c r="I2075" s="137"/>
      <c r="J2075" s="138">
        <f>ROUND(I2075*H2075,2)</f>
        <v>0</v>
      </c>
      <c r="K2075" s="134" t="s">
        <v>172</v>
      </c>
      <c r="L2075" s="35"/>
      <c r="M2075" s="139" t="s">
        <v>31</v>
      </c>
      <c r="N2075" s="140" t="s">
        <v>49</v>
      </c>
      <c r="P2075" s="141">
        <f>O2075*H2075</f>
        <v>0</v>
      </c>
      <c r="Q2075" s="141">
        <v>1.8000000000000001E-4</v>
      </c>
      <c r="R2075" s="141">
        <f>Q2075*H2075</f>
        <v>4.3200000000000001E-3</v>
      </c>
      <c r="S2075" s="141">
        <v>0</v>
      </c>
      <c r="T2075" s="142">
        <f>S2075*H2075</f>
        <v>0</v>
      </c>
      <c r="AR2075" s="143" t="s">
        <v>313</v>
      </c>
      <c r="AT2075" s="143" t="s">
        <v>168</v>
      </c>
      <c r="AU2075" s="143" t="s">
        <v>87</v>
      </c>
      <c r="AY2075" s="19" t="s">
        <v>165</v>
      </c>
      <c r="BE2075" s="144">
        <f>IF(N2075="základní",J2075,0)</f>
        <v>0</v>
      </c>
      <c r="BF2075" s="144">
        <f>IF(N2075="snížená",J2075,0)</f>
        <v>0</v>
      </c>
      <c r="BG2075" s="144">
        <f>IF(N2075="zákl. přenesená",J2075,0)</f>
        <v>0</v>
      </c>
      <c r="BH2075" s="144">
        <f>IF(N2075="sníž. přenesená",J2075,0)</f>
        <v>0</v>
      </c>
      <c r="BI2075" s="144">
        <f>IF(N2075="nulová",J2075,0)</f>
        <v>0</v>
      </c>
      <c r="BJ2075" s="19" t="s">
        <v>39</v>
      </c>
      <c r="BK2075" s="144">
        <f>ROUND(I2075*H2075,2)</f>
        <v>0</v>
      </c>
      <c r="BL2075" s="19" t="s">
        <v>313</v>
      </c>
      <c r="BM2075" s="143" t="s">
        <v>2157</v>
      </c>
    </row>
    <row r="2076" spans="2:65" s="1" customFormat="1" ht="10.199999999999999" hidden="1">
      <c r="B2076" s="35"/>
      <c r="D2076" s="145" t="s">
        <v>175</v>
      </c>
      <c r="F2076" s="146" t="s">
        <v>2158</v>
      </c>
      <c r="I2076" s="147"/>
      <c r="L2076" s="35"/>
      <c r="M2076" s="148"/>
      <c r="T2076" s="56"/>
      <c r="AT2076" s="19" t="s">
        <v>175</v>
      </c>
      <c r="AU2076" s="19" t="s">
        <v>87</v>
      </c>
    </row>
    <row r="2077" spans="2:65" s="12" customFormat="1" ht="10.199999999999999">
      <c r="B2077" s="149"/>
      <c r="D2077" s="150" t="s">
        <v>177</v>
      </c>
      <c r="E2077" s="151" t="s">
        <v>31</v>
      </c>
      <c r="F2077" s="152" t="s">
        <v>2159</v>
      </c>
      <c r="H2077" s="151" t="s">
        <v>31</v>
      </c>
      <c r="I2077" s="153"/>
      <c r="L2077" s="149"/>
      <c r="M2077" s="154"/>
      <c r="T2077" s="155"/>
      <c r="AT2077" s="151" t="s">
        <v>177</v>
      </c>
      <c r="AU2077" s="151" t="s">
        <v>87</v>
      </c>
      <c r="AV2077" s="12" t="s">
        <v>39</v>
      </c>
      <c r="AW2077" s="12" t="s">
        <v>38</v>
      </c>
      <c r="AX2077" s="12" t="s">
        <v>78</v>
      </c>
      <c r="AY2077" s="151" t="s">
        <v>165</v>
      </c>
    </row>
    <row r="2078" spans="2:65" s="13" customFormat="1" ht="10.199999999999999">
      <c r="B2078" s="156"/>
      <c r="D2078" s="150" t="s">
        <v>177</v>
      </c>
      <c r="E2078" s="157" t="s">
        <v>31</v>
      </c>
      <c r="F2078" s="158" t="s">
        <v>403</v>
      </c>
      <c r="H2078" s="159">
        <v>24</v>
      </c>
      <c r="I2078" s="160"/>
      <c r="L2078" s="156"/>
      <c r="M2078" s="161"/>
      <c r="T2078" s="162"/>
      <c r="AT2078" s="157" t="s">
        <v>177</v>
      </c>
      <c r="AU2078" s="157" t="s">
        <v>87</v>
      </c>
      <c r="AV2078" s="13" t="s">
        <v>87</v>
      </c>
      <c r="AW2078" s="13" t="s">
        <v>38</v>
      </c>
      <c r="AX2078" s="13" t="s">
        <v>78</v>
      </c>
      <c r="AY2078" s="157" t="s">
        <v>165</v>
      </c>
    </row>
    <row r="2079" spans="2:65" s="14" customFormat="1" ht="10.199999999999999">
      <c r="B2079" s="163"/>
      <c r="D2079" s="150" t="s">
        <v>177</v>
      </c>
      <c r="E2079" s="164" t="s">
        <v>31</v>
      </c>
      <c r="F2079" s="165" t="s">
        <v>180</v>
      </c>
      <c r="H2079" s="166">
        <v>24</v>
      </c>
      <c r="I2079" s="167"/>
      <c r="L2079" s="163"/>
      <c r="M2079" s="168"/>
      <c r="T2079" s="169"/>
      <c r="AT2079" s="164" t="s">
        <v>177</v>
      </c>
      <c r="AU2079" s="164" t="s">
        <v>87</v>
      </c>
      <c r="AV2079" s="14" t="s">
        <v>173</v>
      </c>
      <c r="AW2079" s="14" t="s">
        <v>38</v>
      </c>
      <c r="AX2079" s="14" t="s">
        <v>39</v>
      </c>
      <c r="AY2079" s="164" t="s">
        <v>165</v>
      </c>
    </row>
    <row r="2080" spans="2:65" s="1" customFormat="1" ht="24.15" customHeight="1">
      <c r="B2080" s="35"/>
      <c r="C2080" s="132" t="s">
        <v>2160</v>
      </c>
      <c r="D2080" s="132" t="s">
        <v>168</v>
      </c>
      <c r="E2080" s="133" t="s">
        <v>2161</v>
      </c>
      <c r="F2080" s="134" t="s">
        <v>2162</v>
      </c>
      <c r="G2080" s="135" t="s">
        <v>103</v>
      </c>
      <c r="H2080" s="136">
        <v>62.6</v>
      </c>
      <c r="I2080" s="137"/>
      <c r="J2080" s="138">
        <f>ROUND(I2080*H2080,2)</f>
        <v>0</v>
      </c>
      <c r="K2080" s="134" t="s">
        <v>172</v>
      </c>
      <c r="L2080" s="35"/>
      <c r="M2080" s="139" t="s">
        <v>31</v>
      </c>
      <c r="N2080" s="140" t="s">
        <v>49</v>
      </c>
      <c r="P2080" s="141">
        <f>O2080*H2080</f>
        <v>0</v>
      </c>
      <c r="Q2080" s="141">
        <v>3.8999999999999999E-4</v>
      </c>
      <c r="R2080" s="141">
        <f>Q2080*H2080</f>
        <v>2.4414000000000002E-2</v>
      </c>
      <c r="S2080" s="141">
        <v>0</v>
      </c>
      <c r="T2080" s="142">
        <f>S2080*H2080</f>
        <v>0</v>
      </c>
      <c r="AR2080" s="143" t="s">
        <v>313</v>
      </c>
      <c r="AT2080" s="143" t="s">
        <v>168</v>
      </c>
      <c r="AU2080" s="143" t="s">
        <v>87</v>
      </c>
      <c r="AY2080" s="19" t="s">
        <v>165</v>
      </c>
      <c r="BE2080" s="144">
        <f>IF(N2080="základní",J2080,0)</f>
        <v>0</v>
      </c>
      <c r="BF2080" s="144">
        <f>IF(N2080="snížená",J2080,0)</f>
        <v>0</v>
      </c>
      <c r="BG2080" s="144">
        <f>IF(N2080="zákl. přenesená",J2080,0)</f>
        <v>0</v>
      </c>
      <c r="BH2080" s="144">
        <f>IF(N2080="sníž. přenesená",J2080,0)</f>
        <v>0</v>
      </c>
      <c r="BI2080" s="144">
        <f>IF(N2080="nulová",J2080,0)</f>
        <v>0</v>
      </c>
      <c r="BJ2080" s="19" t="s">
        <v>39</v>
      </c>
      <c r="BK2080" s="144">
        <f>ROUND(I2080*H2080,2)</f>
        <v>0</v>
      </c>
      <c r="BL2080" s="19" t="s">
        <v>313</v>
      </c>
      <c r="BM2080" s="143" t="s">
        <v>2163</v>
      </c>
    </row>
    <row r="2081" spans="2:65" s="1" customFormat="1" ht="10.199999999999999" hidden="1">
      <c r="B2081" s="35"/>
      <c r="D2081" s="145" t="s">
        <v>175</v>
      </c>
      <c r="F2081" s="146" t="s">
        <v>2164</v>
      </c>
      <c r="I2081" s="147"/>
      <c r="L2081" s="35"/>
      <c r="M2081" s="148"/>
      <c r="T2081" s="56"/>
      <c r="AT2081" s="19" t="s">
        <v>175</v>
      </c>
      <c r="AU2081" s="19" t="s">
        <v>87</v>
      </c>
    </row>
    <row r="2082" spans="2:65" s="12" customFormat="1" ht="10.199999999999999">
      <c r="B2082" s="149"/>
      <c r="D2082" s="150" t="s">
        <v>177</v>
      </c>
      <c r="E2082" s="151" t="s">
        <v>31</v>
      </c>
      <c r="F2082" s="152" t="s">
        <v>2165</v>
      </c>
      <c r="H2082" s="151" t="s">
        <v>31</v>
      </c>
      <c r="I2082" s="153"/>
      <c r="L2082" s="149"/>
      <c r="M2082" s="154"/>
      <c r="T2082" s="155"/>
      <c r="AT2082" s="151" t="s">
        <v>177</v>
      </c>
      <c r="AU2082" s="151" t="s">
        <v>87</v>
      </c>
      <c r="AV2082" s="12" t="s">
        <v>39</v>
      </c>
      <c r="AW2082" s="12" t="s">
        <v>38</v>
      </c>
      <c r="AX2082" s="12" t="s">
        <v>78</v>
      </c>
      <c r="AY2082" s="151" t="s">
        <v>165</v>
      </c>
    </row>
    <row r="2083" spans="2:65" s="13" customFormat="1" ht="10.199999999999999">
      <c r="B2083" s="156"/>
      <c r="D2083" s="150" t="s">
        <v>177</v>
      </c>
      <c r="E2083" s="157" t="s">
        <v>31</v>
      </c>
      <c r="F2083" s="158" t="s">
        <v>2166</v>
      </c>
      <c r="H2083" s="159">
        <v>62.6</v>
      </c>
      <c r="I2083" s="160"/>
      <c r="L2083" s="156"/>
      <c r="M2083" s="161"/>
      <c r="T2083" s="162"/>
      <c r="AT2083" s="157" t="s">
        <v>177</v>
      </c>
      <c r="AU2083" s="157" t="s">
        <v>87</v>
      </c>
      <c r="AV2083" s="13" t="s">
        <v>87</v>
      </c>
      <c r="AW2083" s="13" t="s">
        <v>38</v>
      </c>
      <c r="AX2083" s="13" t="s">
        <v>78</v>
      </c>
      <c r="AY2083" s="157" t="s">
        <v>165</v>
      </c>
    </row>
    <row r="2084" spans="2:65" s="14" customFormat="1" ht="10.199999999999999">
      <c r="B2084" s="163"/>
      <c r="D2084" s="150" t="s">
        <v>177</v>
      </c>
      <c r="E2084" s="164" t="s">
        <v>31</v>
      </c>
      <c r="F2084" s="165" t="s">
        <v>180</v>
      </c>
      <c r="H2084" s="166">
        <v>62.6</v>
      </c>
      <c r="I2084" s="167"/>
      <c r="L2084" s="163"/>
      <c r="M2084" s="168"/>
      <c r="T2084" s="169"/>
      <c r="AT2084" s="164" t="s">
        <v>177</v>
      </c>
      <c r="AU2084" s="164" t="s">
        <v>87</v>
      </c>
      <c r="AV2084" s="14" t="s">
        <v>173</v>
      </c>
      <c r="AW2084" s="14" t="s">
        <v>38</v>
      </c>
      <c r="AX2084" s="14" t="s">
        <v>39</v>
      </c>
      <c r="AY2084" s="164" t="s">
        <v>165</v>
      </c>
    </row>
    <row r="2085" spans="2:65" s="1" customFormat="1" ht="24.15" customHeight="1">
      <c r="B2085" s="35"/>
      <c r="C2085" s="132" t="s">
        <v>2167</v>
      </c>
      <c r="D2085" s="132" t="s">
        <v>168</v>
      </c>
      <c r="E2085" s="133" t="s">
        <v>2168</v>
      </c>
      <c r="F2085" s="134" t="s">
        <v>2169</v>
      </c>
      <c r="G2085" s="135" t="s">
        <v>103</v>
      </c>
      <c r="H2085" s="136">
        <v>37.54</v>
      </c>
      <c r="I2085" s="137"/>
      <c r="J2085" s="138">
        <f>ROUND(I2085*H2085,2)</f>
        <v>0</v>
      </c>
      <c r="K2085" s="134" t="s">
        <v>172</v>
      </c>
      <c r="L2085" s="35"/>
      <c r="M2085" s="139" t="s">
        <v>31</v>
      </c>
      <c r="N2085" s="140" t="s">
        <v>49</v>
      </c>
      <c r="P2085" s="141">
        <f>O2085*H2085</f>
        <v>0</v>
      </c>
      <c r="Q2085" s="141">
        <v>3.2000000000000003E-4</v>
      </c>
      <c r="R2085" s="141">
        <f>Q2085*H2085</f>
        <v>1.2012800000000001E-2</v>
      </c>
      <c r="S2085" s="141">
        <v>0</v>
      </c>
      <c r="T2085" s="142">
        <f>S2085*H2085</f>
        <v>0</v>
      </c>
      <c r="AR2085" s="143" t="s">
        <v>313</v>
      </c>
      <c r="AT2085" s="143" t="s">
        <v>168</v>
      </c>
      <c r="AU2085" s="143" t="s">
        <v>87</v>
      </c>
      <c r="AY2085" s="19" t="s">
        <v>165</v>
      </c>
      <c r="BE2085" s="144">
        <f>IF(N2085="základní",J2085,0)</f>
        <v>0</v>
      </c>
      <c r="BF2085" s="144">
        <f>IF(N2085="snížená",J2085,0)</f>
        <v>0</v>
      </c>
      <c r="BG2085" s="144">
        <f>IF(N2085="zákl. přenesená",J2085,0)</f>
        <v>0</v>
      </c>
      <c r="BH2085" s="144">
        <f>IF(N2085="sníž. přenesená",J2085,0)</f>
        <v>0</v>
      </c>
      <c r="BI2085" s="144">
        <f>IF(N2085="nulová",J2085,0)</f>
        <v>0</v>
      </c>
      <c r="BJ2085" s="19" t="s">
        <v>39</v>
      </c>
      <c r="BK2085" s="144">
        <f>ROUND(I2085*H2085,2)</f>
        <v>0</v>
      </c>
      <c r="BL2085" s="19" t="s">
        <v>313</v>
      </c>
      <c r="BM2085" s="143" t="s">
        <v>2170</v>
      </c>
    </row>
    <row r="2086" spans="2:65" s="1" customFormat="1" ht="10.199999999999999" hidden="1">
      <c r="B2086" s="35"/>
      <c r="D2086" s="145" t="s">
        <v>175</v>
      </c>
      <c r="F2086" s="146" t="s">
        <v>2171</v>
      </c>
      <c r="I2086" s="147"/>
      <c r="L2086" s="35"/>
      <c r="M2086" s="148"/>
      <c r="T2086" s="56"/>
      <c r="AT2086" s="19" t="s">
        <v>175</v>
      </c>
      <c r="AU2086" s="19" t="s">
        <v>87</v>
      </c>
    </row>
    <row r="2087" spans="2:65" s="12" customFormat="1" ht="10.199999999999999">
      <c r="B2087" s="149"/>
      <c r="D2087" s="150" t="s">
        <v>177</v>
      </c>
      <c r="E2087" s="151" t="s">
        <v>31</v>
      </c>
      <c r="F2087" s="152" t="s">
        <v>2172</v>
      </c>
      <c r="H2087" s="151" t="s">
        <v>31</v>
      </c>
      <c r="I2087" s="153"/>
      <c r="L2087" s="149"/>
      <c r="M2087" s="154"/>
      <c r="T2087" s="155"/>
      <c r="AT2087" s="151" t="s">
        <v>177</v>
      </c>
      <c r="AU2087" s="151" t="s">
        <v>87</v>
      </c>
      <c r="AV2087" s="12" t="s">
        <v>39</v>
      </c>
      <c r="AW2087" s="12" t="s">
        <v>38</v>
      </c>
      <c r="AX2087" s="12" t="s">
        <v>78</v>
      </c>
      <c r="AY2087" s="151" t="s">
        <v>165</v>
      </c>
    </row>
    <row r="2088" spans="2:65" s="13" customFormat="1" ht="20.399999999999999">
      <c r="B2088" s="156"/>
      <c r="D2088" s="150" t="s">
        <v>177</v>
      </c>
      <c r="E2088" s="157" t="s">
        <v>31</v>
      </c>
      <c r="F2088" s="158" t="s">
        <v>2058</v>
      </c>
      <c r="H2088" s="159">
        <v>36.24</v>
      </c>
      <c r="I2088" s="160"/>
      <c r="L2088" s="156"/>
      <c r="M2088" s="161"/>
      <c r="T2088" s="162"/>
      <c r="AT2088" s="157" t="s">
        <v>177</v>
      </c>
      <c r="AU2088" s="157" t="s">
        <v>87</v>
      </c>
      <c r="AV2088" s="13" t="s">
        <v>87</v>
      </c>
      <c r="AW2088" s="13" t="s">
        <v>38</v>
      </c>
      <c r="AX2088" s="13" t="s">
        <v>78</v>
      </c>
      <c r="AY2088" s="157" t="s">
        <v>165</v>
      </c>
    </row>
    <row r="2089" spans="2:65" s="12" customFormat="1" ht="10.199999999999999">
      <c r="B2089" s="149"/>
      <c r="D2089" s="150" t="s">
        <v>177</v>
      </c>
      <c r="E2089" s="151" t="s">
        <v>31</v>
      </c>
      <c r="F2089" s="152" t="s">
        <v>2059</v>
      </c>
      <c r="H2089" s="151" t="s">
        <v>31</v>
      </c>
      <c r="I2089" s="153"/>
      <c r="L2089" s="149"/>
      <c r="M2089" s="154"/>
      <c r="T2089" s="155"/>
      <c r="AT2089" s="151" t="s">
        <v>177</v>
      </c>
      <c r="AU2089" s="151" t="s">
        <v>87</v>
      </c>
      <c r="AV2089" s="12" t="s">
        <v>39</v>
      </c>
      <c r="AW2089" s="12" t="s">
        <v>38</v>
      </c>
      <c r="AX2089" s="12" t="s">
        <v>78</v>
      </c>
      <c r="AY2089" s="151" t="s">
        <v>165</v>
      </c>
    </row>
    <row r="2090" spans="2:65" s="13" customFormat="1" ht="10.199999999999999">
      <c r="B2090" s="156"/>
      <c r="D2090" s="150" t="s">
        <v>177</v>
      </c>
      <c r="E2090" s="157" t="s">
        <v>31</v>
      </c>
      <c r="F2090" s="158" t="s">
        <v>2060</v>
      </c>
      <c r="H2090" s="159">
        <v>1.3</v>
      </c>
      <c r="I2090" s="160"/>
      <c r="L2090" s="156"/>
      <c r="M2090" s="161"/>
      <c r="T2090" s="162"/>
      <c r="AT2090" s="157" t="s">
        <v>177</v>
      </c>
      <c r="AU2090" s="157" t="s">
        <v>87</v>
      </c>
      <c r="AV2090" s="13" t="s">
        <v>87</v>
      </c>
      <c r="AW2090" s="13" t="s">
        <v>38</v>
      </c>
      <c r="AX2090" s="13" t="s">
        <v>78</v>
      </c>
      <c r="AY2090" s="157" t="s">
        <v>165</v>
      </c>
    </row>
    <row r="2091" spans="2:65" s="14" customFormat="1" ht="10.199999999999999">
      <c r="B2091" s="163"/>
      <c r="D2091" s="150" t="s">
        <v>177</v>
      </c>
      <c r="E2091" s="164" t="s">
        <v>31</v>
      </c>
      <c r="F2091" s="165" t="s">
        <v>180</v>
      </c>
      <c r="H2091" s="166">
        <v>37.54</v>
      </c>
      <c r="I2091" s="167"/>
      <c r="L2091" s="163"/>
      <c r="M2091" s="168"/>
      <c r="T2091" s="169"/>
      <c r="AT2091" s="164" t="s">
        <v>177</v>
      </c>
      <c r="AU2091" s="164" t="s">
        <v>87</v>
      </c>
      <c r="AV2091" s="14" t="s">
        <v>173</v>
      </c>
      <c r="AW2091" s="14" t="s">
        <v>38</v>
      </c>
      <c r="AX2091" s="14" t="s">
        <v>39</v>
      </c>
      <c r="AY2091" s="164" t="s">
        <v>165</v>
      </c>
    </row>
    <row r="2092" spans="2:65" s="1" customFormat="1" ht="24.15" customHeight="1">
      <c r="B2092" s="35"/>
      <c r="C2092" s="132" t="s">
        <v>2173</v>
      </c>
      <c r="D2092" s="132" t="s">
        <v>168</v>
      </c>
      <c r="E2092" s="133" t="s">
        <v>2174</v>
      </c>
      <c r="F2092" s="134" t="s">
        <v>2175</v>
      </c>
      <c r="G2092" s="135" t="s">
        <v>103</v>
      </c>
      <c r="H2092" s="136">
        <v>28.8</v>
      </c>
      <c r="I2092" s="137"/>
      <c r="J2092" s="138">
        <f>ROUND(I2092*H2092,2)</f>
        <v>0</v>
      </c>
      <c r="K2092" s="134" t="s">
        <v>172</v>
      </c>
      <c r="L2092" s="35"/>
      <c r="M2092" s="139" t="s">
        <v>31</v>
      </c>
      <c r="N2092" s="140" t="s">
        <v>49</v>
      </c>
      <c r="P2092" s="141">
        <f>O2092*H2092</f>
        <v>0</v>
      </c>
      <c r="Q2092" s="141">
        <v>3.3E-4</v>
      </c>
      <c r="R2092" s="141">
        <f>Q2092*H2092</f>
        <v>9.5040000000000003E-3</v>
      </c>
      <c r="S2092" s="141">
        <v>0</v>
      </c>
      <c r="T2092" s="142">
        <f>S2092*H2092</f>
        <v>0</v>
      </c>
      <c r="AR2092" s="143" t="s">
        <v>313</v>
      </c>
      <c r="AT2092" s="143" t="s">
        <v>168</v>
      </c>
      <c r="AU2092" s="143" t="s">
        <v>87</v>
      </c>
      <c r="AY2092" s="19" t="s">
        <v>165</v>
      </c>
      <c r="BE2092" s="144">
        <f>IF(N2092="základní",J2092,0)</f>
        <v>0</v>
      </c>
      <c r="BF2092" s="144">
        <f>IF(N2092="snížená",J2092,0)</f>
        <v>0</v>
      </c>
      <c r="BG2092" s="144">
        <f>IF(N2092="zákl. přenesená",J2092,0)</f>
        <v>0</v>
      </c>
      <c r="BH2092" s="144">
        <f>IF(N2092="sníž. přenesená",J2092,0)</f>
        <v>0</v>
      </c>
      <c r="BI2092" s="144">
        <f>IF(N2092="nulová",J2092,0)</f>
        <v>0</v>
      </c>
      <c r="BJ2092" s="19" t="s">
        <v>39</v>
      </c>
      <c r="BK2092" s="144">
        <f>ROUND(I2092*H2092,2)</f>
        <v>0</v>
      </c>
      <c r="BL2092" s="19" t="s">
        <v>313</v>
      </c>
      <c r="BM2092" s="143" t="s">
        <v>2176</v>
      </c>
    </row>
    <row r="2093" spans="2:65" s="1" customFormat="1" ht="10.199999999999999" hidden="1">
      <c r="B2093" s="35"/>
      <c r="D2093" s="145" t="s">
        <v>175</v>
      </c>
      <c r="F2093" s="146" t="s">
        <v>2177</v>
      </c>
      <c r="I2093" s="147"/>
      <c r="L2093" s="35"/>
      <c r="M2093" s="148"/>
      <c r="T2093" s="56"/>
      <c r="AT2093" s="19" t="s">
        <v>175</v>
      </c>
      <c r="AU2093" s="19" t="s">
        <v>87</v>
      </c>
    </row>
    <row r="2094" spans="2:65" s="12" customFormat="1" ht="10.199999999999999">
      <c r="B2094" s="149"/>
      <c r="D2094" s="150" t="s">
        <v>177</v>
      </c>
      <c r="E2094" s="151" t="s">
        <v>31</v>
      </c>
      <c r="F2094" s="152" t="s">
        <v>2078</v>
      </c>
      <c r="H2094" s="151" t="s">
        <v>31</v>
      </c>
      <c r="I2094" s="153"/>
      <c r="L2094" s="149"/>
      <c r="M2094" s="154"/>
      <c r="T2094" s="155"/>
      <c r="AT2094" s="151" t="s">
        <v>177</v>
      </c>
      <c r="AU2094" s="151" t="s">
        <v>87</v>
      </c>
      <c r="AV2094" s="12" t="s">
        <v>39</v>
      </c>
      <c r="AW2094" s="12" t="s">
        <v>38</v>
      </c>
      <c r="AX2094" s="12" t="s">
        <v>78</v>
      </c>
      <c r="AY2094" s="151" t="s">
        <v>165</v>
      </c>
    </row>
    <row r="2095" spans="2:65" s="13" customFormat="1" ht="10.199999999999999">
      <c r="B2095" s="156"/>
      <c r="D2095" s="150" t="s">
        <v>177</v>
      </c>
      <c r="E2095" s="157" t="s">
        <v>31</v>
      </c>
      <c r="F2095" s="158" t="s">
        <v>1636</v>
      </c>
      <c r="H2095" s="159">
        <v>28.8</v>
      </c>
      <c r="I2095" s="160"/>
      <c r="L2095" s="156"/>
      <c r="M2095" s="161"/>
      <c r="T2095" s="162"/>
      <c r="AT2095" s="157" t="s">
        <v>177</v>
      </c>
      <c r="AU2095" s="157" t="s">
        <v>87</v>
      </c>
      <c r="AV2095" s="13" t="s">
        <v>87</v>
      </c>
      <c r="AW2095" s="13" t="s">
        <v>38</v>
      </c>
      <c r="AX2095" s="13" t="s">
        <v>78</v>
      </c>
      <c r="AY2095" s="157" t="s">
        <v>165</v>
      </c>
    </row>
    <row r="2096" spans="2:65" s="14" customFormat="1" ht="10.199999999999999">
      <c r="B2096" s="163"/>
      <c r="D2096" s="150" t="s">
        <v>177</v>
      </c>
      <c r="E2096" s="164" t="s">
        <v>31</v>
      </c>
      <c r="F2096" s="165" t="s">
        <v>180</v>
      </c>
      <c r="H2096" s="166">
        <v>28.8</v>
      </c>
      <c r="I2096" s="167"/>
      <c r="L2096" s="163"/>
      <c r="M2096" s="168"/>
      <c r="T2096" s="169"/>
      <c r="AT2096" s="164" t="s">
        <v>177</v>
      </c>
      <c r="AU2096" s="164" t="s">
        <v>87</v>
      </c>
      <c r="AV2096" s="14" t="s">
        <v>173</v>
      </c>
      <c r="AW2096" s="14" t="s">
        <v>38</v>
      </c>
      <c r="AX2096" s="14" t="s">
        <v>39</v>
      </c>
      <c r="AY2096" s="164" t="s">
        <v>165</v>
      </c>
    </row>
    <row r="2097" spans="2:65" s="1" customFormat="1" ht="49.05" customHeight="1">
      <c r="B2097" s="35"/>
      <c r="C2097" s="132" t="s">
        <v>2178</v>
      </c>
      <c r="D2097" s="132" t="s">
        <v>168</v>
      </c>
      <c r="E2097" s="133" t="s">
        <v>2179</v>
      </c>
      <c r="F2097" s="134" t="s">
        <v>2180</v>
      </c>
      <c r="G2097" s="135" t="s">
        <v>1278</v>
      </c>
      <c r="H2097" s="136">
        <v>3.7410000000000001</v>
      </c>
      <c r="I2097" s="137"/>
      <c r="J2097" s="138">
        <f>ROUND(I2097*H2097,2)</f>
        <v>0</v>
      </c>
      <c r="K2097" s="134" t="s">
        <v>172</v>
      </c>
      <c r="L2097" s="35"/>
      <c r="M2097" s="139" t="s">
        <v>31</v>
      </c>
      <c r="N2097" s="140" t="s">
        <v>49</v>
      </c>
      <c r="P2097" s="141">
        <f>O2097*H2097</f>
        <v>0</v>
      </c>
      <c r="Q2097" s="141">
        <v>0</v>
      </c>
      <c r="R2097" s="141">
        <f>Q2097*H2097</f>
        <v>0</v>
      </c>
      <c r="S2097" s="141">
        <v>0</v>
      </c>
      <c r="T2097" s="142">
        <f>S2097*H2097</f>
        <v>0</v>
      </c>
      <c r="AR2097" s="143" t="s">
        <v>313</v>
      </c>
      <c r="AT2097" s="143" t="s">
        <v>168</v>
      </c>
      <c r="AU2097" s="143" t="s">
        <v>87</v>
      </c>
      <c r="AY2097" s="19" t="s">
        <v>165</v>
      </c>
      <c r="BE2097" s="144">
        <f>IF(N2097="základní",J2097,0)</f>
        <v>0</v>
      </c>
      <c r="BF2097" s="144">
        <f>IF(N2097="snížená",J2097,0)</f>
        <v>0</v>
      </c>
      <c r="BG2097" s="144">
        <f>IF(N2097="zákl. přenesená",J2097,0)</f>
        <v>0</v>
      </c>
      <c r="BH2097" s="144">
        <f>IF(N2097="sníž. přenesená",J2097,0)</f>
        <v>0</v>
      </c>
      <c r="BI2097" s="144">
        <f>IF(N2097="nulová",J2097,0)</f>
        <v>0</v>
      </c>
      <c r="BJ2097" s="19" t="s">
        <v>39</v>
      </c>
      <c r="BK2097" s="144">
        <f>ROUND(I2097*H2097,2)</f>
        <v>0</v>
      </c>
      <c r="BL2097" s="19" t="s">
        <v>313</v>
      </c>
      <c r="BM2097" s="143" t="s">
        <v>2181</v>
      </c>
    </row>
    <row r="2098" spans="2:65" s="1" customFormat="1" ht="10.199999999999999" hidden="1">
      <c r="B2098" s="35"/>
      <c r="D2098" s="145" t="s">
        <v>175</v>
      </c>
      <c r="F2098" s="146" t="s">
        <v>2182</v>
      </c>
      <c r="I2098" s="147"/>
      <c r="L2098" s="35"/>
      <c r="M2098" s="148"/>
      <c r="T2098" s="56"/>
      <c r="AT2098" s="19" t="s">
        <v>175</v>
      </c>
      <c r="AU2098" s="19" t="s">
        <v>87</v>
      </c>
    </row>
    <row r="2099" spans="2:65" s="11" customFormat="1" ht="22.8" customHeight="1">
      <c r="B2099" s="120"/>
      <c r="D2099" s="121" t="s">
        <v>77</v>
      </c>
      <c r="E2099" s="130" t="s">
        <v>2183</v>
      </c>
      <c r="F2099" s="130" t="s">
        <v>2184</v>
      </c>
      <c r="I2099" s="123"/>
      <c r="J2099" s="131">
        <f>BK2099</f>
        <v>0</v>
      </c>
      <c r="L2099" s="120"/>
      <c r="M2099" s="125"/>
      <c r="P2099" s="126">
        <f>SUM(P2100:P2150)</f>
        <v>0</v>
      </c>
      <c r="R2099" s="126">
        <f>SUM(R2100:R2150)</f>
        <v>6.6151877000000008</v>
      </c>
      <c r="T2099" s="127">
        <f>SUM(T2100:T2150)</f>
        <v>0</v>
      </c>
      <c r="AR2099" s="121" t="s">
        <v>87</v>
      </c>
      <c r="AT2099" s="128" t="s">
        <v>77</v>
      </c>
      <c r="AU2099" s="128" t="s">
        <v>39</v>
      </c>
      <c r="AY2099" s="121" t="s">
        <v>165</v>
      </c>
      <c r="BK2099" s="129">
        <f>SUM(BK2100:BK2150)</f>
        <v>0</v>
      </c>
    </row>
    <row r="2100" spans="2:65" s="1" customFormat="1" ht="24.15" customHeight="1">
      <c r="B2100" s="35"/>
      <c r="C2100" s="132" t="s">
        <v>2185</v>
      </c>
      <c r="D2100" s="132" t="s">
        <v>168</v>
      </c>
      <c r="E2100" s="133" t="s">
        <v>2186</v>
      </c>
      <c r="F2100" s="134" t="s">
        <v>2187</v>
      </c>
      <c r="G2100" s="135" t="s">
        <v>183</v>
      </c>
      <c r="H2100" s="136">
        <v>185.28899999999999</v>
      </c>
      <c r="I2100" s="137"/>
      <c r="J2100" s="138">
        <f>ROUND(I2100*H2100,2)</f>
        <v>0</v>
      </c>
      <c r="K2100" s="134" t="s">
        <v>172</v>
      </c>
      <c r="L2100" s="35"/>
      <c r="M2100" s="139" t="s">
        <v>31</v>
      </c>
      <c r="N2100" s="140" t="s">
        <v>49</v>
      </c>
      <c r="P2100" s="141">
        <f>O2100*H2100</f>
        <v>0</v>
      </c>
      <c r="Q2100" s="141">
        <v>2.9999999999999997E-4</v>
      </c>
      <c r="R2100" s="141">
        <f>Q2100*H2100</f>
        <v>5.5586699999999989E-2</v>
      </c>
      <c r="S2100" s="141">
        <v>0</v>
      </c>
      <c r="T2100" s="142">
        <f>S2100*H2100</f>
        <v>0</v>
      </c>
      <c r="AR2100" s="143" t="s">
        <v>313</v>
      </c>
      <c r="AT2100" s="143" t="s">
        <v>168</v>
      </c>
      <c r="AU2100" s="143" t="s">
        <v>87</v>
      </c>
      <c r="AY2100" s="19" t="s">
        <v>165</v>
      </c>
      <c r="BE2100" s="144">
        <f>IF(N2100="základní",J2100,0)</f>
        <v>0</v>
      </c>
      <c r="BF2100" s="144">
        <f>IF(N2100="snížená",J2100,0)</f>
        <v>0</v>
      </c>
      <c r="BG2100" s="144">
        <f>IF(N2100="zákl. přenesená",J2100,0)</f>
        <v>0</v>
      </c>
      <c r="BH2100" s="144">
        <f>IF(N2100="sníž. přenesená",J2100,0)</f>
        <v>0</v>
      </c>
      <c r="BI2100" s="144">
        <f>IF(N2100="nulová",J2100,0)</f>
        <v>0</v>
      </c>
      <c r="BJ2100" s="19" t="s">
        <v>39</v>
      </c>
      <c r="BK2100" s="144">
        <f>ROUND(I2100*H2100,2)</f>
        <v>0</v>
      </c>
      <c r="BL2100" s="19" t="s">
        <v>313</v>
      </c>
      <c r="BM2100" s="143" t="s">
        <v>2188</v>
      </c>
    </row>
    <row r="2101" spans="2:65" s="1" customFormat="1" ht="10.199999999999999" hidden="1">
      <c r="B2101" s="35"/>
      <c r="D2101" s="145" t="s">
        <v>175</v>
      </c>
      <c r="F2101" s="146" t="s">
        <v>2189</v>
      </c>
      <c r="I2101" s="147"/>
      <c r="L2101" s="35"/>
      <c r="M2101" s="148"/>
      <c r="T2101" s="56"/>
      <c r="AT2101" s="19" t="s">
        <v>175</v>
      </c>
      <c r="AU2101" s="19" t="s">
        <v>87</v>
      </c>
    </row>
    <row r="2102" spans="2:65" s="12" customFormat="1" ht="10.199999999999999">
      <c r="B2102" s="149"/>
      <c r="D2102" s="150" t="s">
        <v>177</v>
      </c>
      <c r="E2102" s="151" t="s">
        <v>31</v>
      </c>
      <c r="F2102" s="152" t="s">
        <v>653</v>
      </c>
      <c r="H2102" s="151" t="s">
        <v>31</v>
      </c>
      <c r="I2102" s="153"/>
      <c r="L2102" s="149"/>
      <c r="M2102" s="154"/>
      <c r="T2102" s="155"/>
      <c r="AT2102" s="151" t="s">
        <v>177</v>
      </c>
      <c r="AU2102" s="151" t="s">
        <v>87</v>
      </c>
      <c r="AV2102" s="12" t="s">
        <v>39</v>
      </c>
      <c r="AW2102" s="12" t="s">
        <v>38</v>
      </c>
      <c r="AX2102" s="12" t="s">
        <v>78</v>
      </c>
      <c r="AY2102" s="151" t="s">
        <v>165</v>
      </c>
    </row>
    <row r="2103" spans="2:65" s="12" customFormat="1" ht="10.199999999999999">
      <c r="B2103" s="149"/>
      <c r="D2103" s="150" t="s">
        <v>177</v>
      </c>
      <c r="E2103" s="151" t="s">
        <v>31</v>
      </c>
      <c r="F2103" s="152" t="s">
        <v>654</v>
      </c>
      <c r="H2103" s="151" t="s">
        <v>31</v>
      </c>
      <c r="I2103" s="153"/>
      <c r="L2103" s="149"/>
      <c r="M2103" s="154"/>
      <c r="T2103" s="155"/>
      <c r="AT2103" s="151" t="s">
        <v>177</v>
      </c>
      <c r="AU2103" s="151" t="s">
        <v>87</v>
      </c>
      <c r="AV2103" s="12" t="s">
        <v>39</v>
      </c>
      <c r="AW2103" s="12" t="s">
        <v>38</v>
      </c>
      <c r="AX2103" s="12" t="s">
        <v>78</v>
      </c>
      <c r="AY2103" s="151" t="s">
        <v>165</v>
      </c>
    </row>
    <row r="2104" spans="2:65" s="12" customFormat="1" ht="10.199999999999999">
      <c r="B2104" s="149"/>
      <c r="D2104" s="150" t="s">
        <v>177</v>
      </c>
      <c r="E2104" s="151" t="s">
        <v>31</v>
      </c>
      <c r="F2104" s="152" t="s">
        <v>543</v>
      </c>
      <c r="H2104" s="151" t="s">
        <v>31</v>
      </c>
      <c r="I2104" s="153"/>
      <c r="L2104" s="149"/>
      <c r="M2104" s="154"/>
      <c r="T2104" s="155"/>
      <c r="AT2104" s="151" t="s">
        <v>177</v>
      </c>
      <c r="AU2104" s="151" t="s">
        <v>87</v>
      </c>
      <c r="AV2104" s="12" t="s">
        <v>39</v>
      </c>
      <c r="AW2104" s="12" t="s">
        <v>38</v>
      </c>
      <c r="AX2104" s="12" t="s">
        <v>78</v>
      </c>
      <c r="AY2104" s="151" t="s">
        <v>165</v>
      </c>
    </row>
    <row r="2105" spans="2:65" s="13" customFormat="1" ht="10.199999999999999">
      <c r="B2105" s="156"/>
      <c r="D2105" s="150" t="s">
        <v>177</v>
      </c>
      <c r="E2105" s="157" t="s">
        <v>31</v>
      </c>
      <c r="F2105" s="158" t="s">
        <v>544</v>
      </c>
      <c r="H2105" s="159">
        <v>21.265999999999998</v>
      </c>
      <c r="I2105" s="160"/>
      <c r="L2105" s="156"/>
      <c r="M2105" s="161"/>
      <c r="T2105" s="162"/>
      <c r="AT2105" s="157" t="s">
        <v>177</v>
      </c>
      <c r="AU2105" s="157" t="s">
        <v>87</v>
      </c>
      <c r="AV2105" s="13" t="s">
        <v>87</v>
      </c>
      <c r="AW2105" s="13" t="s">
        <v>38</v>
      </c>
      <c r="AX2105" s="13" t="s">
        <v>78</v>
      </c>
      <c r="AY2105" s="157" t="s">
        <v>165</v>
      </c>
    </row>
    <row r="2106" spans="2:65" s="12" customFormat="1" ht="10.199999999999999">
      <c r="B2106" s="149"/>
      <c r="D2106" s="150" t="s">
        <v>177</v>
      </c>
      <c r="E2106" s="151" t="s">
        <v>31</v>
      </c>
      <c r="F2106" s="152" t="s">
        <v>545</v>
      </c>
      <c r="H2106" s="151" t="s">
        <v>31</v>
      </c>
      <c r="I2106" s="153"/>
      <c r="L2106" s="149"/>
      <c r="M2106" s="154"/>
      <c r="T2106" s="155"/>
      <c r="AT2106" s="151" t="s">
        <v>177</v>
      </c>
      <c r="AU2106" s="151" t="s">
        <v>87</v>
      </c>
      <c r="AV2106" s="12" t="s">
        <v>39</v>
      </c>
      <c r="AW2106" s="12" t="s">
        <v>38</v>
      </c>
      <c r="AX2106" s="12" t="s">
        <v>78</v>
      </c>
      <c r="AY2106" s="151" t="s">
        <v>165</v>
      </c>
    </row>
    <row r="2107" spans="2:65" s="13" customFormat="1" ht="10.199999999999999">
      <c r="B2107" s="156"/>
      <c r="D2107" s="150" t="s">
        <v>177</v>
      </c>
      <c r="E2107" s="157" t="s">
        <v>31</v>
      </c>
      <c r="F2107" s="158" t="s">
        <v>2190</v>
      </c>
      <c r="H2107" s="159">
        <v>9.1769999999999996</v>
      </c>
      <c r="I2107" s="160"/>
      <c r="L2107" s="156"/>
      <c r="M2107" s="161"/>
      <c r="T2107" s="162"/>
      <c r="AT2107" s="157" t="s">
        <v>177</v>
      </c>
      <c r="AU2107" s="157" t="s">
        <v>87</v>
      </c>
      <c r="AV2107" s="13" t="s">
        <v>87</v>
      </c>
      <c r="AW2107" s="13" t="s">
        <v>38</v>
      </c>
      <c r="AX2107" s="13" t="s">
        <v>78</v>
      </c>
      <c r="AY2107" s="157" t="s">
        <v>165</v>
      </c>
    </row>
    <row r="2108" spans="2:65" s="12" customFormat="1" ht="10.199999999999999">
      <c r="B2108" s="149"/>
      <c r="D2108" s="150" t="s">
        <v>177</v>
      </c>
      <c r="E2108" s="151" t="s">
        <v>31</v>
      </c>
      <c r="F2108" s="152" t="s">
        <v>655</v>
      </c>
      <c r="H2108" s="151" t="s">
        <v>31</v>
      </c>
      <c r="I2108" s="153"/>
      <c r="L2108" s="149"/>
      <c r="M2108" s="154"/>
      <c r="T2108" s="155"/>
      <c r="AT2108" s="151" t="s">
        <v>177</v>
      </c>
      <c r="AU2108" s="151" t="s">
        <v>87</v>
      </c>
      <c r="AV2108" s="12" t="s">
        <v>39</v>
      </c>
      <c r="AW2108" s="12" t="s">
        <v>38</v>
      </c>
      <c r="AX2108" s="12" t="s">
        <v>78</v>
      </c>
      <c r="AY2108" s="151" t="s">
        <v>165</v>
      </c>
    </row>
    <row r="2109" spans="2:65" s="12" customFormat="1" ht="10.199999999999999">
      <c r="B2109" s="149"/>
      <c r="D2109" s="150" t="s">
        <v>177</v>
      </c>
      <c r="E2109" s="151" t="s">
        <v>31</v>
      </c>
      <c r="F2109" s="152" t="s">
        <v>656</v>
      </c>
      <c r="H2109" s="151" t="s">
        <v>31</v>
      </c>
      <c r="I2109" s="153"/>
      <c r="L2109" s="149"/>
      <c r="M2109" s="154"/>
      <c r="T2109" s="155"/>
      <c r="AT2109" s="151" t="s">
        <v>177</v>
      </c>
      <c r="AU2109" s="151" t="s">
        <v>87</v>
      </c>
      <c r="AV2109" s="12" t="s">
        <v>39</v>
      </c>
      <c r="AW2109" s="12" t="s">
        <v>38</v>
      </c>
      <c r="AX2109" s="12" t="s">
        <v>78</v>
      </c>
      <c r="AY2109" s="151" t="s">
        <v>165</v>
      </c>
    </row>
    <row r="2110" spans="2:65" s="13" customFormat="1" ht="10.199999999999999">
      <c r="B2110" s="156"/>
      <c r="D2110" s="150" t="s">
        <v>177</v>
      </c>
      <c r="E2110" s="157" t="s">
        <v>31</v>
      </c>
      <c r="F2110" s="158" t="s">
        <v>657</v>
      </c>
      <c r="H2110" s="159">
        <v>36.432000000000002</v>
      </c>
      <c r="I2110" s="160"/>
      <c r="L2110" s="156"/>
      <c r="M2110" s="161"/>
      <c r="T2110" s="162"/>
      <c r="AT2110" s="157" t="s">
        <v>177</v>
      </c>
      <c r="AU2110" s="157" t="s">
        <v>87</v>
      </c>
      <c r="AV2110" s="13" t="s">
        <v>87</v>
      </c>
      <c r="AW2110" s="13" t="s">
        <v>38</v>
      </c>
      <c r="AX2110" s="13" t="s">
        <v>78</v>
      </c>
      <c r="AY2110" s="157" t="s">
        <v>165</v>
      </c>
    </row>
    <row r="2111" spans="2:65" s="12" customFormat="1" ht="20.399999999999999">
      <c r="B2111" s="149"/>
      <c r="D2111" s="150" t="s">
        <v>177</v>
      </c>
      <c r="E2111" s="151" t="s">
        <v>31</v>
      </c>
      <c r="F2111" s="152" t="s">
        <v>2191</v>
      </c>
      <c r="H2111" s="151" t="s">
        <v>31</v>
      </c>
      <c r="I2111" s="153"/>
      <c r="L2111" s="149"/>
      <c r="M2111" s="154"/>
      <c r="T2111" s="155"/>
      <c r="AT2111" s="151" t="s">
        <v>177</v>
      </c>
      <c r="AU2111" s="151" t="s">
        <v>87</v>
      </c>
      <c r="AV2111" s="12" t="s">
        <v>39</v>
      </c>
      <c r="AW2111" s="12" t="s">
        <v>38</v>
      </c>
      <c r="AX2111" s="12" t="s">
        <v>78</v>
      </c>
      <c r="AY2111" s="151" t="s">
        <v>165</v>
      </c>
    </row>
    <row r="2112" spans="2:65" s="13" customFormat="1" ht="20.399999999999999">
      <c r="B2112" s="156"/>
      <c r="D2112" s="150" t="s">
        <v>177</v>
      </c>
      <c r="E2112" s="157" t="s">
        <v>31</v>
      </c>
      <c r="F2112" s="158" t="s">
        <v>659</v>
      </c>
      <c r="H2112" s="159">
        <v>60.293999999999997</v>
      </c>
      <c r="I2112" s="160"/>
      <c r="L2112" s="156"/>
      <c r="M2112" s="161"/>
      <c r="T2112" s="162"/>
      <c r="AT2112" s="157" t="s">
        <v>177</v>
      </c>
      <c r="AU2112" s="157" t="s">
        <v>87</v>
      </c>
      <c r="AV2112" s="13" t="s">
        <v>87</v>
      </c>
      <c r="AW2112" s="13" t="s">
        <v>38</v>
      </c>
      <c r="AX2112" s="13" t="s">
        <v>78</v>
      </c>
      <c r="AY2112" s="157" t="s">
        <v>165</v>
      </c>
    </row>
    <row r="2113" spans="2:65" s="12" customFormat="1" ht="10.199999999999999">
      <c r="B2113" s="149"/>
      <c r="D2113" s="150" t="s">
        <v>177</v>
      </c>
      <c r="E2113" s="151" t="s">
        <v>31</v>
      </c>
      <c r="F2113" s="152" t="s">
        <v>660</v>
      </c>
      <c r="H2113" s="151" t="s">
        <v>31</v>
      </c>
      <c r="I2113" s="153"/>
      <c r="L2113" s="149"/>
      <c r="M2113" s="154"/>
      <c r="T2113" s="155"/>
      <c r="AT2113" s="151" t="s">
        <v>177</v>
      </c>
      <c r="AU2113" s="151" t="s">
        <v>87</v>
      </c>
      <c r="AV2113" s="12" t="s">
        <v>39</v>
      </c>
      <c r="AW2113" s="12" t="s">
        <v>38</v>
      </c>
      <c r="AX2113" s="12" t="s">
        <v>78</v>
      </c>
      <c r="AY2113" s="151" t="s">
        <v>165</v>
      </c>
    </row>
    <row r="2114" spans="2:65" s="13" customFormat="1" ht="10.199999999999999">
      <c r="B2114" s="156"/>
      <c r="D2114" s="150" t="s">
        <v>177</v>
      </c>
      <c r="E2114" s="157" t="s">
        <v>31</v>
      </c>
      <c r="F2114" s="158" t="s">
        <v>661</v>
      </c>
      <c r="H2114" s="159">
        <v>38.347999999999999</v>
      </c>
      <c r="I2114" s="160"/>
      <c r="L2114" s="156"/>
      <c r="M2114" s="161"/>
      <c r="T2114" s="162"/>
      <c r="AT2114" s="157" t="s">
        <v>177</v>
      </c>
      <c r="AU2114" s="157" t="s">
        <v>87</v>
      </c>
      <c r="AV2114" s="13" t="s">
        <v>87</v>
      </c>
      <c r="AW2114" s="13" t="s">
        <v>38</v>
      </c>
      <c r="AX2114" s="13" t="s">
        <v>78</v>
      </c>
      <c r="AY2114" s="157" t="s">
        <v>165</v>
      </c>
    </row>
    <row r="2115" spans="2:65" s="12" customFormat="1" ht="20.399999999999999">
      <c r="B2115" s="149"/>
      <c r="D2115" s="150" t="s">
        <v>177</v>
      </c>
      <c r="E2115" s="151" t="s">
        <v>31</v>
      </c>
      <c r="F2115" s="152" t="s">
        <v>662</v>
      </c>
      <c r="H2115" s="151" t="s">
        <v>31</v>
      </c>
      <c r="I2115" s="153"/>
      <c r="L2115" s="149"/>
      <c r="M2115" s="154"/>
      <c r="T2115" s="155"/>
      <c r="AT2115" s="151" t="s">
        <v>177</v>
      </c>
      <c r="AU2115" s="151" t="s">
        <v>87</v>
      </c>
      <c r="AV2115" s="12" t="s">
        <v>39</v>
      </c>
      <c r="AW2115" s="12" t="s">
        <v>38</v>
      </c>
      <c r="AX2115" s="12" t="s">
        <v>78</v>
      </c>
      <c r="AY2115" s="151" t="s">
        <v>165</v>
      </c>
    </row>
    <row r="2116" spans="2:65" s="13" customFormat="1" ht="10.199999999999999">
      <c r="B2116" s="156"/>
      <c r="D2116" s="150" t="s">
        <v>177</v>
      </c>
      <c r="E2116" s="157" t="s">
        <v>31</v>
      </c>
      <c r="F2116" s="158" t="s">
        <v>663</v>
      </c>
      <c r="H2116" s="159">
        <v>2.145</v>
      </c>
      <c r="I2116" s="160"/>
      <c r="L2116" s="156"/>
      <c r="M2116" s="161"/>
      <c r="T2116" s="162"/>
      <c r="AT2116" s="157" t="s">
        <v>177</v>
      </c>
      <c r="AU2116" s="157" t="s">
        <v>87</v>
      </c>
      <c r="AV2116" s="13" t="s">
        <v>87</v>
      </c>
      <c r="AW2116" s="13" t="s">
        <v>38</v>
      </c>
      <c r="AX2116" s="13" t="s">
        <v>78</v>
      </c>
      <c r="AY2116" s="157" t="s">
        <v>165</v>
      </c>
    </row>
    <row r="2117" spans="2:65" s="12" customFormat="1" ht="10.199999999999999">
      <c r="B2117" s="149"/>
      <c r="D2117" s="150" t="s">
        <v>177</v>
      </c>
      <c r="E2117" s="151" t="s">
        <v>31</v>
      </c>
      <c r="F2117" s="152" t="s">
        <v>664</v>
      </c>
      <c r="H2117" s="151" t="s">
        <v>31</v>
      </c>
      <c r="I2117" s="153"/>
      <c r="L2117" s="149"/>
      <c r="M2117" s="154"/>
      <c r="T2117" s="155"/>
      <c r="AT2117" s="151" t="s">
        <v>177</v>
      </c>
      <c r="AU2117" s="151" t="s">
        <v>87</v>
      </c>
      <c r="AV2117" s="12" t="s">
        <v>39</v>
      </c>
      <c r="AW2117" s="12" t="s">
        <v>38</v>
      </c>
      <c r="AX2117" s="12" t="s">
        <v>78</v>
      </c>
      <c r="AY2117" s="151" t="s">
        <v>165</v>
      </c>
    </row>
    <row r="2118" spans="2:65" s="12" customFormat="1" ht="10.199999999999999">
      <c r="B2118" s="149"/>
      <c r="D2118" s="150" t="s">
        <v>177</v>
      </c>
      <c r="E2118" s="151" t="s">
        <v>31</v>
      </c>
      <c r="F2118" s="152" t="s">
        <v>665</v>
      </c>
      <c r="H2118" s="151" t="s">
        <v>31</v>
      </c>
      <c r="I2118" s="153"/>
      <c r="L2118" s="149"/>
      <c r="M2118" s="154"/>
      <c r="T2118" s="155"/>
      <c r="AT2118" s="151" t="s">
        <v>177</v>
      </c>
      <c r="AU2118" s="151" t="s">
        <v>87</v>
      </c>
      <c r="AV2118" s="12" t="s">
        <v>39</v>
      </c>
      <c r="AW2118" s="12" t="s">
        <v>38</v>
      </c>
      <c r="AX2118" s="12" t="s">
        <v>78</v>
      </c>
      <c r="AY2118" s="151" t="s">
        <v>165</v>
      </c>
    </row>
    <row r="2119" spans="2:65" s="13" customFormat="1" ht="10.199999999999999">
      <c r="B2119" s="156"/>
      <c r="D2119" s="150" t="s">
        <v>177</v>
      </c>
      <c r="E2119" s="157" t="s">
        <v>31</v>
      </c>
      <c r="F2119" s="158" t="s">
        <v>666</v>
      </c>
      <c r="H2119" s="159">
        <v>6.524</v>
      </c>
      <c r="I2119" s="160"/>
      <c r="L2119" s="156"/>
      <c r="M2119" s="161"/>
      <c r="T2119" s="162"/>
      <c r="AT2119" s="157" t="s">
        <v>177</v>
      </c>
      <c r="AU2119" s="157" t="s">
        <v>87</v>
      </c>
      <c r="AV2119" s="13" t="s">
        <v>87</v>
      </c>
      <c r="AW2119" s="13" t="s">
        <v>38</v>
      </c>
      <c r="AX2119" s="13" t="s">
        <v>78</v>
      </c>
      <c r="AY2119" s="157" t="s">
        <v>165</v>
      </c>
    </row>
    <row r="2120" spans="2:65" s="12" customFormat="1" ht="10.199999999999999">
      <c r="B2120" s="149"/>
      <c r="D2120" s="150" t="s">
        <v>177</v>
      </c>
      <c r="E2120" s="151" t="s">
        <v>31</v>
      </c>
      <c r="F2120" s="152" t="s">
        <v>667</v>
      </c>
      <c r="H2120" s="151" t="s">
        <v>31</v>
      </c>
      <c r="I2120" s="153"/>
      <c r="L2120" s="149"/>
      <c r="M2120" s="154"/>
      <c r="T2120" s="155"/>
      <c r="AT2120" s="151" t="s">
        <v>177</v>
      </c>
      <c r="AU2120" s="151" t="s">
        <v>87</v>
      </c>
      <c r="AV2120" s="12" t="s">
        <v>39</v>
      </c>
      <c r="AW2120" s="12" t="s">
        <v>38</v>
      </c>
      <c r="AX2120" s="12" t="s">
        <v>78</v>
      </c>
      <c r="AY2120" s="151" t="s">
        <v>165</v>
      </c>
    </row>
    <row r="2121" spans="2:65" s="13" customFormat="1" ht="10.199999999999999">
      <c r="B2121" s="156"/>
      <c r="D2121" s="150" t="s">
        <v>177</v>
      </c>
      <c r="E2121" s="157" t="s">
        <v>31</v>
      </c>
      <c r="F2121" s="158" t="s">
        <v>668</v>
      </c>
      <c r="H2121" s="159">
        <v>3.0059999999999998</v>
      </c>
      <c r="I2121" s="160"/>
      <c r="L2121" s="156"/>
      <c r="M2121" s="161"/>
      <c r="T2121" s="162"/>
      <c r="AT2121" s="157" t="s">
        <v>177</v>
      </c>
      <c r="AU2121" s="157" t="s">
        <v>87</v>
      </c>
      <c r="AV2121" s="13" t="s">
        <v>87</v>
      </c>
      <c r="AW2121" s="13" t="s">
        <v>38</v>
      </c>
      <c r="AX2121" s="13" t="s">
        <v>78</v>
      </c>
      <c r="AY2121" s="157" t="s">
        <v>165</v>
      </c>
    </row>
    <row r="2122" spans="2:65" s="13" customFormat="1" ht="10.199999999999999">
      <c r="B2122" s="156"/>
      <c r="D2122" s="150" t="s">
        <v>177</v>
      </c>
      <c r="E2122" s="157" t="s">
        <v>31</v>
      </c>
      <c r="F2122" s="158" t="s">
        <v>669</v>
      </c>
      <c r="H2122" s="159">
        <v>1.5269999999999999</v>
      </c>
      <c r="I2122" s="160"/>
      <c r="L2122" s="156"/>
      <c r="M2122" s="161"/>
      <c r="T2122" s="162"/>
      <c r="AT2122" s="157" t="s">
        <v>177</v>
      </c>
      <c r="AU2122" s="157" t="s">
        <v>87</v>
      </c>
      <c r="AV2122" s="13" t="s">
        <v>87</v>
      </c>
      <c r="AW2122" s="13" t="s">
        <v>38</v>
      </c>
      <c r="AX2122" s="13" t="s">
        <v>78</v>
      </c>
      <c r="AY2122" s="157" t="s">
        <v>165</v>
      </c>
    </row>
    <row r="2123" spans="2:65" s="13" customFormat="1" ht="10.199999999999999">
      <c r="B2123" s="156"/>
      <c r="D2123" s="150" t="s">
        <v>177</v>
      </c>
      <c r="E2123" s="157" t="s">
        <v>31</v>
      </c>
      <c r="F2123" s="158" t="s">
        <v>670</v>
      </c>
      <c r="H2123" s="159">
        <v>4.95</v>
      </c>
      <c r="I2123" s="160"/>
      <c r="L2123" s="156"/>
      <c r="M2123" s="161"/>
      <c r="T2123" s="162"/>
      <c r="AT2123" s="157" t="s">
        <v>177</v>
      </c>
      <c r="AU2123" s="157" t="s">
        <v>87</v>
      </c>
      <c r="AV2123" s="13" t="s">
        <v>87</v>
      </c>
      <c r="AW2123" s="13" t="s">
        <v>38</v>
      </c>
      <c r="AX2123" s="13" t="s">
        <v>78</v>
      </c>
      <c r="AY2123" s="157" t="s">
        <v>165</v>
      </c>
    </row>
    <row r="2124" spans="2:65" s="12" customFormat="1" ht="10.199999999999999">
      <c r="B2124" s="149"/>
      <c r="D2124" s="150" t="s">
        <v>177</v>
      </c>
      <c r="E2124" s="151" t="s">
        <v>31</v>
      </c>
      <c r="F2124" s="152" t="s">
        <v>671</v>
      </c>
      <c r="H2124" s="151" t="s">
        <v>31</v>
      </c>
      <c r="I2124" s="153"/>
      <c r="L2124" s="149"/>
      <c r="M2124" s="154"/>
      <c r="T2124" s="155"/>
      <c r="AT2124" s="151" t="s">
        <v>177</v>
      </c>
      <c r="AU2124" s="151" t="s">
        <v>87</v>
      </c>
      <c r="AV2124" s="12" t="s">
        <v>39</v>
      </c>
      <c r="AW2124" s="12" t="s">
        <v>38</v>
      </c>
      <c r="AX2124" s="12" t="s">
        <v>78</v>
      </c>
      <c r="AY2124" s="151" t="s">
        <v>165</v>
      </c>
    </row>
    <row r="2125" spans="2:65" s="13" customFormat="1" ht="10.199999999999999">
      <c r="B2125" s="156"/>
      <c r="D2125" s="150" t="s">
        <v>177</v>
      </c>
      <c r="E2125" s="157" t="s">
        <v>31</v>
      </c>
      <c r="F2125" s="158" t="s">
        <v>672</v>
      </c>
      <c r="H2125" s="159">
        <v>1.62</v>
      </c>
      <c r="I2125" s="160"/>
      <c r="L2125" s="156"/>
      <c r="M2125" s="161"/>
      <c r="T2125" s="162"/>
      <c r="AT2125" s="157" t="s">
        <v>177</v>
      </c>
      <c r="AU2125" s="157" t="s">
        <v>87</v>
      </c>
      <c r="AV2125" s="13" t="s">
        <v>87</v>
      </c>
      <c r="AW2125" s="13" t="s">
        <v>38</v>
      </c>
      <c r="AX2125" s="13" t="s">
        <v>78</v>
      </c>
      <c r="AY2125" s="157" t="s">
        <v>165</v>
      </c>
    </row>
    <row r="2126" spans="2:65" s="14" customFormat="1" ht="10.199999999999999">
      <c r="B2126" s="163"/>
      <c r="D2126" s="150" t="s">
        <v>177</v>
      </c>
      <c r="E2126" s="164" t="s">
        <v>31</v>
      </c>
      <c r="F2126" s="165" t="s">
        <v>180</v>
      </c>
      <c r="H2126" s="166">
        <v>185.28899999999999</v>
      </c>
      <c r="I2126" s="167"/>
      <c r="L2126" s="163"/>
      <c r="M2126" s="168"/>
      <c r="T2126" s="169"/>
      <c r="AT2126" s="164" t="s">
        <v>177</v>
      </c>
      <c r="AU2126" s="164" t="s">
        <v>87</v>
      </c>
      <c r="AV2126" s="14" t="s">
        <v>173</v>
      </c>
      <c r="AW2126" s="14" t="s">
        <v>38</v>
      </c>
      <c r="AX2126" s="14" t="s">
        <v>39</v>
      </c>
      <c r="AY2126" s="164" t="s">
        <v>165</v>
      </c>
    </row>
    <row r="2127" spans="2:65" s="1" customFormat="1" ht="37.799999999999997" customHeight="1">
      <c r="B2127" s="35"/>
      <c r="C2127" s="132" t="s">
        <v>2192</v>
      </c>
      <c r="D2127" s="132" t="s">
        <v>168</v>
      </c>
      <c r="E2127" s="133" t="s">
        <v>2193</v>
      </c>
      <c r="F2127" s="134" t="s">
        <v>2194</v>
      </c>
      <c r="G2127" s="135" t="s">
        <v>183</v>
      </c>
      <c r="H2127" s="136">
        <v>185.28899999999999</v>
      </c>
      <c r="I2127" s="137"/>
      <c r="J2127" s="138">
        <f>ROUND(I2127*H2127,2)</f>
        <v>0</v>
      </c>
      <c r="K2127" s="134" t="s">
        <v>172</v>
      </c>
      <c r="L2127" s="35"/>
      <c r="M2127" s="139" t="s">
        <v>31</v>
      </c>
      <c r="N2127" s="140" t="s">
        <v>49</v>
      </c>
      <c r="P2127" s="141">
        <f>O2127*H2127</f>
        <v>0</v>
      </c>
      <c r="Q2127" s="141">
        <v>5.0000000000000001E-3</v>
      </c>
      <c r="R2127" s="141">
        <f>Q2127*H2127</f>
        <v>0.92644499999999996</v>
      </c>
      <c r="S2127" s="141">
        <v>0</v>
      </c>
      <c r="T2127" s="142">
        <f>S2127*H2127</f>
        <v>0</v>
      </c>
      <c r="AR2127" s="143" t="s">
        <v>313</v>
      </c>
      <c r="AT2127" s="143" t="s">
        <v>168</v>
      </c>
      <c r="AU2127" s="143" t="s">
        <v>87</v>
      </c>
      <c r="AY2127" s="19" t="s">
        <v>165</v>
      </c>
      <c r="BE2127" s="144">
        <f>IF(N2127="základní",J2127,0)</f>
        <v>0</v>
      </c>
      <c r="BF2127" s="144">
        <f>IF(N2127="snížená",J2127,0)</f>
        <v>0</v>
      </c>
      <c r="BG2127" s="144">
        <f>IF(N2127="zákl. přenesená",J2127,0)</f>
        <v>0</v>
      </c>
      <c r="BH2127" s="144">
        <f>IF(N2127="sníž. přenesená",J2127,0)</f>
        <v>0</v>
      </c>
      <c r="BI2127" s="144">
        <f>IF(N2127="nulová",J2127,0)</f>
        <v>0</v>
      </c>
      <c r="BJ2127" s="19" t="s">
        <v>39</v>
      </c>
      <c r="BK2127" s="144">
        <f>ROUND(I2127*H2127,2)</f>
        <v>0</v>
      </c>
      <c r="BL2127" s="19" t="s">
        <v>313</v>
      </c>
      <c r="BM2127" s="143" t="s">
        <v>2195</v>
      </c>
    </row>
    <row r="2128" spans="2:65" s="1" customFormat="1" ht="10.199999999999999" hidden="1">
      <c r="B2128" s="35"/>
      <c r="D2128" s="145" t="s">
        <v>175</v>
      </c>
      <c r="F2128" s="146" t="s">
        <v>2196</v>
      </c>
      <c r="I2128" s="147"/>
      <c r="L2128" s="35"/>
      <c r="M2128" s="148"/>
      <c r="T2128" s="56"/>
      <c r="AT2128" s="19" t="s">
        <v>175</v>
      </c>
      <c r="AU2128" s="19" t="s">
        <v>87</v>
      </c>
    </row>
    <row r="2129" spans="2:65" s="1" customFormat="1" ht="21.75" customHeight="1">
      <c r="B2129" s="35"/>
      <c r="C2129" s="177" t="s">
        <v>2197</v>
      </c>
      <c r="D2129" s="177" t="s">
        <v>409</v>
      </c>
      <c r="E2129" s="178" t="s">
        <v>2198</v>
      </c>
      <c r="F2129" s="179" t="s">
        <v>2199</v>
      </c>
      <c r="G2129" s="180" t="s">
        <v>171</v>
      </c>
      <c r="H2129" s="181">
        <v>9784</v>
      </c>
      <c r="I2129" s="182"/>
      <c r="J2129" s="183">
        <f>ROUND(I2129*H2129,2)</f>
        <v>0</v>
      </c>
      <c r="K2129" s="179" t="s">
        <v>172</v>
      </c>
      <c r="L2129" s="184"/>
      <c r="M2129" s="185" t="s">
        <v>31</v>
      </c>
      <c r="N2129" s="186" t="s">
        <v>49</v>
      </c>
      <c r="P2129" s="141">
        <f>O2129*H2129</f>
        <v>0</v>
      </c>
      <c r="Q2129" s="141">
        <v>5.0000000000000001E-4</v>
      </c>
      <c r="R2129" s="141">
        <f>Q2129*H2129</f>
        <v>4.8920000000000003</v>
      </c>
      <c r="S2129" s="141">
        <v>0</v>
      </c>
      <c r="T2129" s="142">
        <f>S2129*H2129</f>
        <v>0</v>
      </c>
      <c r="AR2129" s="143" t="s">
        <v>483</v>
      </c>
      <c r="AT2129" s="143" t="s">
        <v>409</v>
      </c>
      <c r="AU2129" s="143" t="s">
        <v>87</v>
      </c>
      <c r="AY2129" s="19" t="s">
        <v>165</v>
      </c>
      <c r="BE2129" s="144">
        <f>IF(N2129="základní",J2129,0)</f>
        <v>0</v>
      </c>
      <c r="BF2129" s="144">
        <f>IF(N2129="snížená",J2129,0)</f>
        <v>0</v>
      </c>
      <c r="BG2129" s="144">
        <f>IF(N2129="zákl. přenesená",J2129,0)</f>
        <v>0</v>
      </c>
      <c r="BH2129" s="144">
        <f>IF(N2129="sníž. přenesená",J2129,0)</f>
        <v>0</v>
      </c>
      <c r="BI2129" s="144">
        <f>IF(N2129="nulová",J2129,0)</f>
        <v>0</v>
      </c>
      <c r="BJ2129" s="19" t="s">
        <v>39</v>
      </c>
      <c r="BK2129" s="144">
        <f>ROUND(I2129*H2129,2)</f>
        <v>0</v>
      </c>
      <c r="BL2129" s="19" t="s">
        <v>313</v>
      </c>
      <c r="BM2129" s="143" t="s">
        <v>2200</v>
      </c>
    </row>
    <row r="2130" spans="2:65" s="1" customFormat="1" ht="19.2">
      <c r="B2130" s="35"/>
      <c r="D2130" s="150" t="s">
        <v>443</v>
      </c>
      <c r="F2130" s="187" t="s">
        <v>2201</v>
      </c>
      <c r="I2130" s="147"/>
      <c r="L2130" s="35"/>
      <c r="M2130" s="148"/>
      <c r="T2130" s="56"/>
      <c r="AT2130" s="19" t="s">
        <v>443</v>
      </c>
      <c r="AU2130" s="19" t="s">
        <v>87</v>
      </c>
    </row>
    <row r="2131" spans="2:65" s="12" customFormat="1" ht="10.199999999999999">
      <c r="B2131" s="149"/>
      <c r="D2131" s="150" t="s">
        <v>177</v>
      </c>
      <c r="E2131" s="151" t="s">
        <v>31</v>
      </c>
      <c r="F2131" s="152" t="s">
        <v>2202</v>
      </c>
      <c r="H2131" s="151" t="s">
        <v>31</v>
      </c>
      <c r="I2131" s="153"/>
      <c r="L2131" s="149"/>
      <c r="M2131" s="154"/>
      <c r="T2131" s="155"/>
      <c r="AT2131" s="151" t="s">
        <v>177</v>
      </c>
      <c r="AU2131" s="151" t="s">
        <v>87</v>
      </c>
      <c r="AV2131" s="12" t="s">
        <v>39</v>
      </c>
      <c r="AW2131" s="12" t="s">
        <v>38</v>
      </c>
      <c r="AX2131" s="12" t="s">
        <v>78</v>
      </c>
      <c r="AY2131" s="151" t="s">
        <v>165</v>
      </c>
    </row>
    <row r="2132" spans="2:65" s="13" customFormat="1" ht="10.199999999999999">
      <c r="B2132" s="156"/>
      <c r="D2132" s="150" t="s">
        <v>177</v>
      </c>
      <c r="E2132" s="157" t="s">
        <v>31</v>
      </c>
      <c r="F2132" s="158" t="s">
        <v>2203</v>
      </c>
      <c r="H2132" s="159">
        <v>9783.259</v>
      </c>
      <c r="I2132" s="160"/>
      <c r="L2132" s="156"/>
      <c r="M2132" s="161"/>
      <c r="T2132" s="162"/>
      <c r="AT2132" s="157" t="s">
        <v>177</v>
      </c>
      <c r="AU2132" s="157" t="s">
        <v>87</v>
      </c>
      <c r="AV2132" s="13" t="s">
        <v>87</v>
      </c>
      <c r="AW2132" s="13" t="s">
        <v>38</v>
      </c>
      <c r="AX2132" s="13" t="s">
        <v>78</v>
      </c>
      <c r="AY2132" s="157" t="s">
        <v>165</v>
      </c>
    </row>
    <row r="2133" spans="2:65" s="12" customFormat="1" ht="10.199999999999999">
      <c r="B2133" s="149"/>
      <c r="D2133" s="150" t="s">
        <v>177</v>
      </c>
      <c r="E2133" s="151" t="s">
        <v>31</v>
      </c>
      <c r="F2133" s="152" t="s">
        <v>2204</v>
      </c>
      <c r="H2133" s="151" t="s">
        <v>31</v>
      </c>
      <c r="I2133" s="153"/>
      <c r="L2133" s="149"/>
      <c r="M2133" s="154"/>
      <c r="T2133" s="155"/>
      <c r="AT2133" s="151" t="s">
        <v>177</v>
      </c>
      <c r="AU2133" s="151" t="s">
        <v>87</v>
      </c>
      <c r="AV2133" s="12" t="s">
        <v>39</v>
      </c>
      <c r="AW2133" s="12" t="s">
        <v>38</v>
      </c>
      <c r="AX2133" s="12" t="s">
        <v>78</v>
      </c>
      <c r="AY2133" s="151" t="s">
        <v>165</v>
      </c>
    </row>
    <row r="2134" spans="2:65" s="13" customFormat="1" ht="10.199999999999999">
      <c r="B2134" s="156"/>
      <c r="D2134" s="150" t="s">
        <v>177</v>
      </c>
      <c r="E2134" s="157" t="s">
        <v>31</v>
      </c>
      <c r="F2134" s="158" t="s">
        <v>2205</v>
      </c>
      <c r="H2134" s="159">
        <v>0.74099999999999999</v>
      </c>
      <c r="I2134" s="160"/>
      <c r="L2134" s="156"/>
      <c r="M2134" s="161"/>
      <c r="T2134" s="162"/>
      <c r="AT2134" s="157" t="s">
        <v>177</v>
      </c>
      <c r="AU2134" s="157" t="s">
        <v>87</v>
      </c>
      <c r="AV2134" s="13" t="s">
        <v>87</v>
      </c>
      <c r="AW2134" s="13" t="s">
        <v>38</v>
      </c>
      <c r="AX2134" s="13" t="s">
        <v>78</v>
      </c>
      <c r="AY2134" s="157" t="s">
        <v>165</v>
      </c>
    </row>
    <row r="2135" spans="2:65" s="14" customFormat="1" ht="10.199999999999999">
      <c r="B2135" s="163"/>
      <c r="D2135" s="150" t="s">
        <v>177</v>
      </c>
      <c r="E2135" s="164" t="s">
        <v>31</v>
      </c>
      <c r="F2135" s="165" t="s">
        <v>180</v>
      </c>
      <c r="H2135" s="166">
        <v>9784</v>
      </c>
      <c r="I2135" s="167"/>
      <c r="L2135" s="163"/>
      <c r="M2135" s="168"/>
      <c r="T2135" s="169"/>
      <c r="AT2135" s="164" t="s">
        <v>177</v>
      </c>
      <c r="AU2135" s="164" t="s">
        <v>87</v>
      </c>
      <c r="AV2135" s="14" t="s">
        <v>173</v>
      </c>
      <c r="AW2135" s="14" t="s">
        <v>38</v>
      </c>
      <c r="AX2135" s="14" t="s">
        <v>39</v>
      </c>
      <c r="AY2135" s="164" t="s">
        <v>165</v>
      </c>
    </row>
    <row r="2136" spans="2:65" s="1" customFormat="1" ht="37.799999999999997" customHeight="1">
      <c r="B2136" s="35"/>
      <c r="C2136" s="132" t="s">
        <v>2206</v>
      </c>
      <c r="D2136" s="132" t="s">
        <v>168</v>
      </c>
      <c r="E2136" s="133" t="s">
        <v>2207</v>
      </c>
      <c r="F2136" s="134" t="s">
        <v>2208</v>
      </c>
      <c r="G2136" s="135" t="s">
        <v>183</v>
      </c>
      <c r="H2136" s="136">
        <v>17.626999999999999</v>
      </c>
      <c r="I2136" s="137"/>
      <c r="J2136" s="138">
        <f>ROUND(I2136*H2136,2)</f>
        <v>0</v>
      </c>
      <c r="K2136" s="134" t="s">
        <v>172</v>
      </c>
      <c r="L2136" s="35"/>
      <c r="M2136" s="139" t="s">
        <v>31</v>
      </c>
      <c r="N2136" s="140" t="s">
        <v>49</v>
      </c>
      <c r="P2136" s="141">
        <f>O2136*H2136</f>
        <v>0</v>
      </c>
      <c r="Q2136" s="141">
        <v>0</v>
      </c>
      <c r="R2136" s="141">
        <f>Q2136*H2136</f>
        <v>0</v>
      </c>
      <c r="S2136" s="141">
        <v>0</v>
      </c>
      <c r="T2136" s="142">
        <f>S2136*H2136</f>
        <v>0</v>
      </c>
      <c r="AR2136" s="143" t="s">
        <v>313</v>
      </c>
      <c r="AT2136" s="143" t="s">
        <v>168</v>
      </c>
      <c r="AU2136" s="143" t="s">
        <v>87</v>
      </c>
      <c r="AY2136" s="19" t="s">
        <v>165</v>
      </c>
      <c r="BE2136" s="144">
        <f>IF(N2136="základní",J2136,0)</f>
        <v>0</v>
      </c>
      <c r="BF2136" s="144">
        <f>IF(N2136="snížená",J2136,0)</f>
        <v>0</v>
      </c>
      <c r="BG2136" s="144">
        <f>IF(N2136="zákl. přenesená",J2136,0)</f>
        <v>0</v>
      </c>
      <c r="BH2136" s="144">
        <f>IF(N2136="sníž. přenesená",J2136,0)</f>
        <v>0</v>
      </c>
      <c r="BI2136" s="144">
        <f>IF(N2136="nulová",J2136,0)</f>
        <v>0</v>
      </c>
      <c r="BJ2136" s="19" t="s">
        <v>39</v>
      </c>
      <c r="BK2136" s="144">
        <f>ROUND(I2136*H2136,2)</f>
        <v>0</v>
      </c>
      <c r="BL2136" s="19" t="s">
        <v>313</v>
      </c>
      <c r="BM2136" s="143" t="s">
        <v>2209</v>
      </c>
    </row>
    <row r="2137" spans="2:65" s="1" customFormat="1" ht="10.199999999999999" hidden="1">
      <c r="B2137" s="35"/>
      <c r="D2137" s="145" t="s">
        <v>175</v>
      </c>
      <c r="F2137" s="146" t="s">
        <v>2210</v>
      </c>
      <c r="I2137" s="147"/>
      <c r="L2137" s="35"/>
      <c r="M2137" s="148"/>
      <c r="T2137" s="56"/>
      <c r="AT2137" s="19" t="s">
        <v>175</v>
      </c>
      <c r="AU2137" s="19" t="s">
        <v>87</v>
      </c>
    </row>
    <row r="2138" spans="2:65" s="12" customFormat="1" ht="10.199999999999999">
      <c r="B2138" s="149"/>
      <c r="D2138" s="150" t="s">
        <v>177</v>
      </c>
      <c r="E2138" s="151" t="s">
        <v>31</v>
      </c>
      <c r="F2138" s="152" t="s">
        <v>664</v>
      </c>
      <c r="H2138" s="151" t="s">
        <v>31</v>
      </c>
      <c r="I2138" s="153"/>
      <c r="L2138" s="149"/>
      <c r="M2138" s="154"/>
      <c r="T2138" s="155"/>
      <c r="AT2138" s="151" t="s">
        <v>177</v>
      </c>
      <c r="AU2138" s="151" t="s">
        <v>87</v>
      </c>
      <c r="AV2138" s="12" t="s">
        <v>39</v>
      </c>
      <c r="AW2138" s="12" t="s">
        <v>38</v>
      </c>
      <c r="AX2138" s="12" t="s">
        <v>78</v>
      </c>
      <c r="AY2138" s="151" t="s">
        <v>165</v>
      </c>
    </row>
    <row r="2139" spans="2:65" s="12" customFormat="1" ht="10.199999999999999">
      <c r="B2139" s="149"/>
      <c r="D2139" s="150" t="s">
        <v>177</v>
      </c>
      <c r="E2139" s="151" t="s">
        <v>31</v>
      </c>
      <c r="F2139" s="152" t="s">
        <v>665</v>
      </c>
      <c r="H2139" s="151" t="s">
        <v>31</v>
      </c>
      <c r="I2139" s="153"/>
      <c r="L2139" s="149"/>
      <c r="M2139" s="154"/>
      <c r="T2139" s="155"/>
      <c r="AT2139" s="151" t="s">
        <v>177</v>
      </c>
      <c r="AU2139" s="151" t="s">
        <v>87</v>
      </c>
      <c r="AV2139" s="12" t="s">
        <v>39</v>
      </c>
      <c r="AW2139" s="12" t="s">
        <v>38</v>
      </c>
      <c r="AX2139" s="12" t="s">
        <v>78</v>
      </c>
      <c r="AY2139" s="151" t="s">
        <v>165</v>
      </c>
    </row>
    <row r="2140" spans="2:65" s="13" customFormat="1" ht="10.199999999999999">
      <c r="B2140" s="156"/>
      <c r="D2140" s="150" t="s">
        <v>177</v>
      </c>
      <c r="E2140" s="157" t="s">
        <v>31</v>
      </c>
      <c r="F2140" s="158" t="s">
        <v>666</v>
      </c>
      <c r="H2140" s="159">
        <v>6.524</v>
      </c>
      <c r="I2140" s="160"/>
      <c r="L2140" s="156"/>
      <c r="M2140" s="161"/>
      <c r="T2140" s="162"/>
      <c r="AT2140" s="157" t="s">
        <v>177</v>
      </c>
      <c r="AU2140" s="157" t="s">
        <v>87</v>
      </c>
      <c r="AV2140" s="13" t="s">
        <v>87</v>
      </c>
      <c r="AW2140" s="13" t="s">
        <v>38</v>
      </c>
      <c r="AX2140" s="13" t="s">
        <v>78</v>
      </c>
      <c r="AY2140" s="157" t="s">
        <v>165</v>
      </c>
    </row>
    <row r="2141" spans="2:65" s="12" customFormat="1" ht="10.199999999999999">
      <c r="B2141" s="149"/>
      <c r="D2141" s="150" t="s">
        <v>177</v>
      </c>
      <c r="E2141" s="151" t="s">
        <v>31</v>
      </c>
      <c r="F2141" s="152" t="s">
        <v>667</v>
      </c>
      <c r="H2141" s="151" t="s">
        <v>31</v>
      </c>
      <c r="I2141" s="153"/>
      <c r="L2141" s="149"/>
      <c r="M2141" s="154"/>
      <c r="T2141" s="155"/>
      <c r="AT2141" s="151" t="s">
        <v>177</v>
      </c>
      <c r="AU2141" s="151" t="s">
        <v>87</v>
      </c>
      <c r="AV2141" s="12" t="s">
        <v>39</v>
      </c>
      <c r="AW2141" s="12" t="s">
        <v>38</v>
      </c>
      <c r="AX2141" s="12" t="s">
        <v>78</v>
      </c>
      <c r="AY2141" s="151" t="s">
        <v>165</v>
      </c>
    </row>
    <row r="2142" spans="2:65" s="13" customFormat="1" ht="10.199999999999999">
      <c r="B2142" s="156"/>
      <c r="D2142" s="150" t="s">
        <v>177</v>
      </c>
      <c r="E2142" s="157" t="s">
        <v>31</v>
      </c>
      <c r="F2142" s="158" t="s">
        <v>668</v>
      </c>
      <c r="H2142" s="159">
        <v>3.0059999999999998</v>
      </c>
      <c r="I2142" s="160"/>
      <c r="L2142" s="156"/>
      <c r="M2142" s="161"/>
      <c r="T2142" s="162"/>
      <c r="AT2142" s="157" t="s">
        <v>177</v>
      </c>
      <c r="AU2142" s="157" t="s">
        <v>87</v>
      </c>
      <c r="AV2142" s="13" t="s">
        <v>87</v>
      </c>
      <c r="AW2142" s="13" t="s">
        <v>38</v>
      </c>
      <c r="AX2142" s="13" t="s">
        <v>78</v>
      </c>
      <c r="AY2142" s="157" t="s">
        <v>165</v>
      </c>
    </row>
    <row r="2143" spans="2:65" s="13" customFormat="1" ht="10.199999999999999">
      <c r="B2143" s="156"/>
      <c r="D2143" s="150" t="s">
        <v>177</v>
      </c>
      <c r="E2143" s="157" t="s">
        <v>31</v>
      </c>
      <c r="F2143" s="158" t="s">
        <v>669</v>
      </c>
      <c r="H2143" s="159">
        <v>1.5269999999999999</v>
      </c>
      <c r="I2143" s="160"/>
      <c r="L2143" s="156"/>
      <c r="M2143" s="161"/>
      <c r="T2143" s="162"/>
      <c r="AT2143" s="157" t="s">
        <v>177</v>
      </c>
      <c r="AU2143" s="157" t="s">
        <v>87</v>
      </c>
      <c r="AV2143" s="13" t="s">
        <v>87</v>
      </c>
      <c r="AW2143" s="13" t="s">
        <v>38</v>
      </c>
      <c r="AX2143" s="13" t="s">
        <v>78</v>
      </c>
      <c r="AY2143" s="157" t="s">
        <v>165</v>
      </c>
    </row>
    <row r="2144" spans="2:65" s="13" customFormat="1" ht="10.199999999999999">
      <c r="B2144" s="156"/>
      <c r="D2144" s="150" t="s">
        <v>177</v>
      </c>
      <c r="E2144" s="157" t="s">
        <v>31</v>
      </c>
      <c r="F2144" s="158" t="s">
        <v>670</v>
      </c>
      <c r="H2144" s="159">
        <v>4.95</v>
      </c>
      <c r="I2144" s="160"/>
      <c r="L2144" s="156"/>
      <c r="M2144" s="161"/>
      <c r="T2144" s="162"/>
      <c r="AT2144" s="157" t="s">
        <v>177</v>
      </c>
      <c r="AU2144" s="157" t="s">
        <v>87</v>
      </c>
      <c r="AV2144" s="13" t="s">
        <v>87</v>
      </c>
      <c r="AW2144" s="13" t="s">
        <v>38</v>
      </c>
      <c r="AX2144" s="13" t="s">
        <v>78</v>
      </c>
      <c r="AY2144" s="157" t="s">
        <v>165</v>
      </c>
    </row>
    <row r="2145" spans="2:65" s="12" customFormat="1" ht="10.199999999999999">
      <c r="B2145" s="149"/>
      <c r="D2145" s="150" t="s">
        <v>177</v>
      </c>
      <c r="E2145" s="151" t="s">
        <v>31</v>
      </c>
      <c r="F2145" s="152" t="s">
        <v>671</v>
      </c>
      <c r="H2145" s="151" t="s">
        <v>31</v>
      </c>
      <c r="I2145" s="153"/>
      <c r="L2145" s="149"/>
      <c r="M2145" s="154"/>
      <c r="T2145" s="155"/>
      <c r="AT2145" s="151" t="s">
        <v>177</v>
      </c>
      <c r="AU2145" s="151" t="s">
        <v>87</v>
      </c>
      <c r="AV2145" s="12" t="s">
        <v>39</v>
      </c>
      <c r="AW2145" s="12" t="s">
        <v>38</v>
      </c>
      <c r="AX2145" s="12" t="s">
        <v>78</v>
      </c>
      <c r="AY2145" s="151" t="s">
        <v>165</v>
      </c>
    </row>
    <row r="2146" spans="2:65" s="13" customFormat="1" ht="10.199999999999999">
      <c r="B2146" s="156"/>
      <c r="D2146" s="150" t="s">
        <v>177</v>
      </c>
      <c r="E2146" s="157" t="s">
        <v>31</v>
      </c>
      <c r="F2146" s="158" t="s">
        <v>672</v>
      </c>
      <c r="H2146" s="159">
        <v>1.62</v>
      </c>
      <c r="I2146" s="160"/>
      <c r="L2146" s="156"/>
      <c r="M2146" s="161"/>
      <c r="T2146" s="162"/>
      <c r="AT2146" s="157" t="s">
        <v>177</v>
      </c>
      <c r="AU2146" s="157" t="s">
        <v>87</v>
      </c>
      <c r="AV2146" s="13" t="s">
        <v>87</v>
      </c>
      <c r="AW2146" s="13" t="s">
        <v>38</v>
      </c>
      <c r="AX2146" s="13" t="s">
        <v>78</v>
      </c>
      <c r="AY2146" s="157" t="s">
        <v>165</v>
      </c>
    </row>
    <row r="2147" spans="2:65" s="14" customFormat="1" ht="10.199999999999999">
      <c r="B2147" s="163"/>
      <c r="D2147" s="150" t="s">
        <v>177</v>
      </c>
      <c r="E2147" s="164" t="s">
        <v>31</v>
      </c>
      <c r="F2147" s="165" t="s">
        <v>180</v>
      </c>
      <c r="H2147" s="166">
        <v>17.626999999999999</v>
      </c>
      <c r="I2147" s="167"/>
      <c r="L2147" s="163"/>
      <c r="M2147" s="168"/>
      <c r="T2147" s="169"/>
      <c r="AT2147" s="164" t="s">
        <v>177</v>
      </c>
      <c r="AU2147" s="164" t="s">
        <v>87</v>
      </c>
      <c r="AV2147" s="14" t="s">
        <v>173</v>
      </c>
      <c r="AW2147" s="14" t="s">
        <v>38</v>
      </c>
      <c r="AX2147" s="14" t="s">
        <v>39</v>
      </c>
      <c r="AY2147" s="164" t="s">
        <v>165</v>
      </c>
    </row>
    <row r="2148" spans="2:65" s="1" customFormat="1" ht="33" customHeight="1">
      <c r="B2148" s="35"/>
      <c r="C2148" s="132" t="s">
        <v>2211</v>
      </c>
      <c r="D2148" s="132" t="s">
        <v>168</v>
      </c>
      <c r="E2148" s="133" t="s">
        <v>2212</v>
      </c>
      <c r="F2148" s="134" t="s">
        <v>2213</v>
      </c>
      <c r="G2148" s="135" t="s">
        <v>183</v>
      </c>
      <c r="H2148" s="136">
        <v>185.28899999999999</v>
      </c>
      <c r="I2148" s="137"/>
      <c r="J2148" s="138">
        <f>ROUND(I2148*H2148,2)</f>
        <v>0</v>
      </c>
      <c r="K2148" s="134" t="s">
        <v>31</v>
      </c>
      <c r="L2148" s="35"/>
      <c r="M2148" s="139" t="s">
        <v>31</v>
      </c>
      <c r="N2148" s="140" t="s">
        <v>49</v>
      </c>
      <c r="P2148" s="141">
        <f>O2148*H2148</f>
        <v>0</v>
      </c>
      <c r="Q2148" s="141">
        <v>4.0000000000000001E-3</v>
      </c>
      <c r="R2148" s="141">
        <f>Q2148*H2148</f>
        <v>0.74115599999999993</v>
      </c>
      <c r="S2148" s="141">
        <v>0</v>
      </c>
      <c r="T2148" s="142">
        <f>S2148*H2148</f>
        <v>0</v>
      </c>
      <c r="AR2148" s="143" t="s">
        <v>313</v>
      </c>
      <c r="AT2148" s="143" t="s">
        <v>168</v>
      </c>
      <c r="AU2148" s="143" t="s">
        <v>87</v>
      </c>
      <c r="AY2148" s="19" t="s">
        <v>165</v>
      </c>
      <c r="BE2148" s="144">
        <f>IF(N2148="základní",J2148,0)</f>
        <v>0</v>
      </c>
      <c r="BF2148" s="144">
        <f>IF(N2148="snížená",J2148,0)</f>
        <v>0</v>
      </c>
      <c r="BG2148" s="144">
        <f>IF(N2148="zákl. přenesená",J2148,0)</f>
        <v>0</v>
      </c>
      <c r="BH2148" s="144">
        <f>IF(N2148="sníž. přenesená",J2148,0)</f>
        <v>0</v>
      </c>
      <c r="BI2148" s="144">
        <f>IF(N2148="nulová",J2148,0)</f>
        <v>0</v>
      </c>
      <c r="BJ2148" s="19" t="s">
        <v>39</v>
      </c>
      <c r="BK2148" s="144">
        <f>ROUND(I2148*H2148,2)</f>
        <v>0</v>
      </c>
      <c r="BL2148" s="19" t="s">
        <v>313</v>
      </c>
      <c r="BM2148" s="143" t="s">
        <v>2214</v>
      </c>
    </row>
    <row r="2149" spans="2:65" s="1" customFormat="1" ht="49.05" customHeight="1">
      <c r="B2149" s="35"/>
      <c r="C2149" s="132" t="s">
        <v>2215</v>
      </c>
      <c r="D2149" s="132" t="s">
        <v>168</v>
      </c>
      <c r="E2149" s="133" t="s">
        <v>2216</v>
      </c>
      <c r="F2149" s="134" t="s">
        <v>2217</v>
      </c>
      <c r="G2149" s="135" t="s">
        <v>1278</v>
      </c>
      <c r="H2149" s="136">
        <v>6.6150000000000002</v>
      </c>
      <c r="I2149" s="137"/>
      <c r="J2149" s="138">
        <f>ROUND(I2149*H2149,2)</f>
        <v>0</v>
      </c>
      <c r="K2149" s="134" t="s">
        <v>172</v>
      </c>
      <c r="L2149" s="35"/>
      <c r="M2149" s="139" t="s">
        <v>31</v>
      </c>
      <c r="N2149" s="140" t="s">
        <v>49</v>
      </c>
      <c r="P2149" s="141">
        <f>O2149*H2149</f>
        <v>0</v>
      </c>
      <c r="Q2149" s="141">
        <v>0</v>
      </c>
      <c r="R2149" s="141">
        <f>Q2149*H2149</f>
        <v>0</v>
      </c>
      <c r="S2149" s="141">
        <v>0</v>
      </c>
      <c r="T2149" s="142">
        <f>S2149*H2149</f>
        <v>0</v>
      </c>
      <c r="AR2149" s="143" t="s">
        <v>313</v>
      </c>
      <c r="AT2149" s="143" t="s">
        <v>168</v>
      </c>
      <c r="AU2149" s="143" t="s">
        <v>87</v>
      </c>
      <c r="AY2149" s="19" t="s">
        <v>165</v>
      </c>
      <c r="BE2149" s="144">
        <f>IF(N2149="základní",J2149,0)</f>
        <v>0</v>
      </c>
      <c r="BF2149" s="144">
        <f>IF(N2149="snížená",J2149,0)</f>
        <v>0</v>
      </c>
      <c r="BG2149" s="144">
        <f>IF(N2149="zákl. přenesená",J2149,0)</f>
        <v>0</v>
      </c>
      <c r="BH2149" s="144">
        <f>IF(N2149="sníž. přenesená",J2149,0)</f>
        <v>0</v>
      </c>
      <c r="BI2149" s="144">
        <f>IF(N2149="nulová",J2149,0)</f>
        <v>0</v>
      </c>
      <c r="BJ2149" s="19" t="s">
        <v>39</v>
      </c>
      <c r="BK2149" s="144">
        <f>ROUND(I2149*H2149,2)</f>
        <v>0</v>
      </c>
      <c r="BL2149" s="19" t="s">
        <v>313</v>
      </c>
      <c r="BM2149" s="143" t="s">
        <v>2218</v>
      </c>
    </row>
    <row r="2150" spans="2:65" s="1" customFormat="1" ht="10.199999999999999" hidden="1">
      <c r="B2150" s="35"/>
      <c r="D2150" s="145" t="s">
        <v>175</v>
      </c>
      <c r="F2150" s="146" t="s">
        <v>2219</v>
      </c>
      <c r="I2150" s="147"/>
      <c r="L2150" s="35"/>
      <c r="M2150" s="148"/>
      <c r="T2150" s="56"/>
      <c r="AT2150" s="19" t="s">
        <v>175</v>
      </c>
      <c r="AU2150" s="19" t="s">
        <v>87</v>
      </c>
    </row>
    <row r="2151" spans="2:65" s="11" customFormat="1" ht="22.8" customHeight="1">
      <c r="B2151" s="120"/>
      <c r="D2151" s="121" t="s">
        <v>77</v>
      </c>
      <c r="E2151" s="130" t="s">
        <v>2220</v>
      </c>
      <c r="F2151" s="130" t="s">
        <v>2221</v>
      </c>
      <c r="I2151" s="123"/>
      <c r="J2151" s="131">
        <f>BK2151</f>
        <v>0</v>
      </c>
      <c r="L2151" s="120"/>
      <c r="M2151" s="125"/>
      <c r="P2151" s="126">
        <f>SUM(P2152:P2209)</f>
        <v>0</v>
      </c>
      <c r="R2151" s="126">
        <f>SUM(R2152:R2209)</f>
        <v>7.5031920000000002E-2</v>
      </c>
      <c r="T2151" s="127">
        <f>SUM(T2152:T2209)</f>
        <v>0</v>
      </c>
      <c r="AR2151" s="121" t="s">
        <v>87</v>
      </c>
      <c r="AT2151" s="128" t="s">
        <v>77</v>
      </c>
      <c r="AU2151" s="128" t="s">
        <v>39</v>
      </c>
      <c r="AY2151" s="121" t="s">
        <v>165</v>
      </c>
      <c r="BK2151" s="129">
        <f>SUM(BK2152:BK2209)</f>
        <v>0</v>
      </c>
    </row>
    <row r="2152" spans="2:65" s="1" customFormat="1" ht="37.799999999999997" customHeight="1">
      <c r="B2152" s="35"/>
      <c r="C2152" s="132" t="s">
        <v>2222</v>
      </c>
      <c r="D2152" s="132" t="s">
        <v>168</v>
      </c>
      <c r="E2152" s="133" t="s">
        <v>2223</v>
      </c>
      <c r="F2152" s="134" t="s">
        <v>2224</v>
      </c>
      <c r="G2152" s="135" t="s">
        <v>183</v>
      </c>
      <c r="H2152" s="136">
        <v>138.94800000000001</v>
      </c>
      <c r="I2152" s="137"/>
      <c r="J2152" s="138">
        <f>ROUND(I2152*H2152,2)</f>
        <v>0</v>
      </c>
      <c r="K2152" s="134" t="s">
        <v>172</v>
      </c>
      <c r="L2152" s="35"/>
      <c r="M2152" s="139" t="s">
        <v>31</v>
      </c>
      <c r="N2152" s="140" t="s">
        <v>49</v>
      </c>
      <c r="P2152" s="141">
        <f>O2152*H2152</f>
        <v>0</v>
      </c>
      <c r="Q2152" s="141">
        <v>6.9999999999999994E-5</v>
      </c>
      <c r="R2152" s="141">
        <f>Q2152*H2152</f>
        <v>9.7263599999999999E-3</v>
      </c>
      <c r="S2152" s="141">
        <v>0</v>
      </c>
      <c r="T2152" s="142">
        <f>S2152*H2152</f>
        <v>0</v>
      </c>
      <c r="AR2152" s="143" t="s">
        <v>313</v>
      </c>
      <c r="AT2152" s="143" t="s">
        <v>168</v>
      </c>
      <c r="AU2152" s="143" t="s">
        <v>87</v>
      </c>
      <c r="AY2152" s="19" t="s">
        <v>165</v>
      </c>
      <c r="BE2152" s="144">
        <f>IF(N2152="základní",J2152,0)</f>
        <v>0</v>
      </c>
      <c r="BF2152" s="144">
        <f>IF(N2152="snížená",J2152,0)</f>
        <v>0</v>
      </c>
      <c r="BG2152" s="144">
        <f>IF(N2152="zákl. přenesená",J2152,0)</f>
        <v>0</v>
      </c>
      <c r="BH2152" s="144">
        <f>IF(N2152="sníž. přenesená",J2152,0)</f>
        <v>0</v>
      </c>
      <c r="BI2152" s="144">
        <f>IF(N2152="nulová",J2152,0)</f>
        <v>0</v>
      </c>
      <c r="BJ2152" s="19" t="s">
        <v>39</v>
      </c>
      <c r="BK2152" s="144">
        <f>ROUND(I2152*H2152,2)</f>
        <v>0</v>
      </c>
      <c r="BL2152" s="19" t="s">
        <v>313</v>
      </c>
      <c r="BM2152" s="143" t="s">
        <v>2225</v>
      </c>
    </row>
    <row r="2153" spans="2:65" s="1" customFormat="1" ht="10.199999999999999" hidden="1">
      <c r="B2153" s="35"/>
      <c r="D2153" s="145" t="s">
        <v>175</v>
      </c>
      <c r="F2153" s="146" t="s">
        <v>2226</v>
      </c>
      <c r="I2153" s="147"/>
      <c r="L2153" s="35"/>
      <c r="M2153" s="148"/>
      <c r="T2153" s="56"/>
      <c r="AT2153" s="19" t="s">
        <v>175</v>
      </c>
      <c r="AU2153" s="19" t="s">
        <v>87</v>
      </c>
    </row>
    <row r="2154" spans="2:65" s="12" customFormat="1" ht="10.199999999999999">
      <c r="B2154" s="149"/>
      <c r="D2154" s="150" t="s">
        <v>177</v>
      </c>
      <c r="E2154" s="151" t="s">
        <v>31</v>
      </c>
      <c r="F2154" s="152" t="s">
        <v>2227</v>
      </c>
      <c r="H2154" s="151" t="s">
        <v>31</v>
      </c>
      <c r="I2154" s="153"/>
      <c r="L2154" s="149"/>
      <c r="M2154" s="154"/>
      <c r="T2154" s="155"/>
      <c r="AT2154" s="151" t="s">
        <v>177</v>
      </c>
      <c r="AU2154" s="151" t="s">
        <v>87</v>
      </c>
      <c r="AV2154" s="12" t="s">
        <v>39</v>
      </c>
      <c r="AW2154" s="12" t="s">
        <v>38</v>
      </c>
      <c r="AX2154" s="12" t="s">
        <v>78</v>
      </c>
      <c r="AY2154" s="151" t="s">
        <v>165</v>
      </c>
    </row>
    <row r="2155" spans="2:65" s="12" customFormat="1" ht="10.199999999999999">
      <c r="B2155" s="149"/>
      <c r="D2155" s="150" t="s">
        <v>177</v>
      </c>
      <c r="E2155" s="151" t="s">
        <v>31</v>
      </c>
      <c r="F2155" s="152" t="s">
        <v>2228</v>
      </c>
      <c r="H2155" s="151" t="s">
        <v>31</v>
      </c>
      <c r="I2155" s="153"/>
      <c r="L2155" s="149"/>
      <c r="M2155" s="154"/>
      <c r="T2155" s="155"/>
      <c r="AT2155" s="151" t="s">
        <v>177</v>
      </c>
      <c r="AU2155" s="151" t="s">
        <v>87</v>
      </c>
      <c r="AV2155" s="12" t="s">
        <v>39</v>
      </c>
      <c r="AW2155" s="12" t="s">
        <v>38</v>
      </c>
      <c r="AX2155" s="12" t="s">
        <v>78</v>
      </c>
      <c r="AY2155" s="151" t="s">
        <v>165</v>
      </c>
    </row>
    <row r="2156" spans="2:65" s="13" customFormat="1" ht="10.199999999999999">
      <c r="B2156" s="156"/>
      <c r="D2156" s="150" t="s">
        <v>177</v>
      </c>
      <c r="E2156" s="157" t="s">
        <v>31</v>
      </c>
      <c r="F2156" s="158" t="s">
        <v>2229</v>
      </c>
      <c r="H2156" s="159">
        <v>81.400000000000006</v>
      </c>
      <c r="I2156" s="160"/>
      <c r="L2156" s="156"/>
      <c r="M2156" s="161"/>
      <c r="T2156" s="162"/>
      <c r="AT2156" s="157" t="s">
        <v>177</v>
      </c>
      <c r="AU2156" s="157" t="s">
        <v>87</v>
      </c>
      <c r="AV2156" s="13" t="s">
        <v>87</v>
      </c>
      <c r="AW2156" s="13" t="s">
        <v>38</v>
      </c>
      <c r="AX2156" s="13" t="s">
        <v>78</v>
      </c>
      <c r="AY2156" s="157" t="s">
        <v>165</v>
      </c>
    </row>
    <row r="2157" spans="2:65" s="12" customFormat="1" ht="10.199999999999999">
      <c r="B2157" s="149"/>
      <c r="D2157" s="150" t="s">
        <v>177</v>
      </c>
      <c r="E2157" s="151" t="s">
        <v>31</v>
      </c>
      <c r="F2157" s="152" t="s">
        <v>2230</v>
      </c>
      <c r="H2157" s="151" t="s">
        <v>31</v>
      </c>
      <c r="I2157" s="153"/>
      <c r="L2157" s="149"/>
      <c r="M2157" s="154"/>
      <c r="T2157" s="155"/>
      <c r="AT2157" s="151" t="s">
        <v>177</v>
      </c>
      <c r="AU2157" s="151" t="s">
        <v>87</v>
      </c>
      <c r="AV2157" s="12" t="s">
        <v>39</v>
      </c>
      <c r="AW2157" s="12" t="s">
        <v>38</v>
      </c>
      <c r="AX2157" s="12" t="s">
        <v>78</v>
      </c>
      <c r="AY2157" s="151" t="s">
        <v>165</v>
      </c>
    </row>
    <row r="2158" spans="2:65" s="13" customFormat="1" ht="10.199999999999999">
      <c r="B2158" s="156"/>
      <c r="D2158" s="150" t="s">
        <v>177</v>
      </c>
      <c r="E2158" s="157" t="s">
        <v>31</v>
      </c>
      <c r="F2158" s="158" t="s">
        <v>2231</v>
      </c>
      <c r="H2158" s="159">
        <v>5.3</v>
      </c>
      <c r="I2158" s="160"/>
      <c r="L2158" s="156"/>
      <c r="M2158" s="161"/>
      <c r="T2158" s="162"/>
      <c r="AT2158" s="157" t="s">
        <v>177</v>
      </c>
      <c r="AU2158" s="157" t="s">
        <v>87</v>
      </c>
      <c r="AV2158" s="13" t="s">
        <v>87</v>
      </c>
      <c r="AW2158" s="13" t="s">
        <v>38</v>
      </c>
      <c r="AX2158" s="13" t="s">
        <v>78</v>
      </c>
      <c r="AY2158" s="157" t="s">
        <v>165</v>
      </c>
    </row>
    <row r="2159" spans="2:65" s="12" customFormat="1" ht="10.199999999999999">
      <c r="B2159" s="149"/>
      <c r="D2159" s="150" t="s">
        <v>177</v>
      </c>
      <c r="E2159" s="151" t="s">
        <v>31</v>
      </c>
      <c r="F2159" s="152" t="s">
        <v>2232</v>
      </c>
      <c r="H2159" s="151" t="s">
        <v>31</v>
      </c>
      <c r="I2159" s="153"/>
      <c r="L2159" s="149"/>
      <c r="M2159" s="154"/>
      <c r="T2159" s="155"/>
      <c r="AT2159" s="151" t="s">
        <v>177</v>
      </c>
      <c r="AU2159" s="151" t="s">
        <v>87</v>
      </c>
      <c r="AV2159" s="12" t="s">
        <v>39</v>
      </c>
      <c r="AW2159" s="12" t="s">
        <v>38</v>
      </c>
      <c r="AX2159" s="12" t="s">
        <v>78</v>
      </c>
      <c r="AY2159" s="151" t="s">
        <v>165</v>
      </c>
    </row>
    <row r="2160" spans="2:65" s="13" customFormat="1" ht="10.199999999999999">
      <c r="B2160" s="156"/>
      <c r="D2160" s="150" t="s">
        <v>177</v>
      </c>
      <c r="E2160" s="157" t="s">
        <v>31</v>
      </c>
      <c r="F2160" s="158" t="s">
        <v>2233</v>
      </c>
      <c r="H2160" s="159">
        <v>9.6</v>
      </c>
      <c r="I2160" s="160"/>
      <c r="L2160" s="156"/>
      <c r="M2160" s="161"/>
      <c r="T2160" s="162"/>
      <c r="AT2160" s="157" t="s">
        <v>177</v>
      </c>
      <c r="AU2160" s="157" t="s">
        <v>87</v>
      </c>
      <c r="AV2160" s="13" t="s">
        <v>87</v>
      </c>
      <c r="AW2160" s="13" t="s">
        <v>38</v>
      </c>
      <c r="AX2160" s="13" t="s">
        <v>78</v>
      </c>
      <c r="AY2160" s="157" t="s">
        <v>165</v>
      </c>
    </row>
    <row r="2161" spans="2:65" s="12" customFormat="1" ht="10.199999999999999">
      <c r="B2161" s="149"/>
      <c r="D2161" s="150" t="s">
        <v>177</v>
      </c>
      <c r="E2161" s="151" t="s">
        <v>31</v>
      </c>
      <c r="F2161" s="152" t="s">
        <v>2234</v>
      </c>
      <c r="H2161" s="151" t="s">
        <v>31</v>
      </c>
      <c r="I2161" s="153"/>
      <c r="L2161" s="149"/>
      <c r="M2161" s="154"/>
      <c r="T2161" s="155"/>
      <c r="AT2161" s="151" t="s">
        <v>177</v>
      </c>
      <c r="AU2161" s="151" t="s">
        <v>87</v>
      </c>
      <c r="AV2161" s="12" t="s">
        <v>39</v>
      </c>
      <c r="AW2161" s="12" t="s">
        <v>38</v>
      </c>
      <c r="AX2161" s="12" t="s">
        <v>78</v>
      </c>
      <c r="AY2161" s="151" t="s">
        <v>165</v>
      </c>
    </row>
    <row r="2162" spans="2:65" s="13" customFormat="1" ht="10.199999999999999">
      <c r="B2162" s="156"/>
      <c r="D2162" s="150" t="s">
        <v>177</v>
      </c>
      <c r="E2162" s="157" t="s">
        <v>31</v>
      </c>
      <c r="F2162" s="158" t="s">
        <v>2235</v>
      </c>
      <c r="H2162" s="159">
        <v>4.62</v>
      </c>
      <c r="I2162" s="160"/>
      <c r="L2162" s="156"/>
      <c r="M2162" s="161"/>
      <c r="T2162" s="162"/>
      <c r="AT2162" s="157" t="s">
        <v>177</v>
      </c>
      <c r="AU2162" s="157" t="s">
        <v>87</v>
      </c>
      <c r="AV2162" s="13" t="s">
        <v>87</v>
      </c>
      <c r="AW2162" s="13" t="s">
        <v>38</v>
      </c>
      <c r="AX2162" s="13" t="s">
        <v>78</v>
      </c>
      <c r="AY2162" s="157" t="s">
        <v>165</v>
      </c>
    </row>
    <row r="2163" spans="2:65" s="12" customFormat="1" ht="10.199999999999999">
      <c r="B2163" s="149"/>
      <c r="D2163" s="150" t="s">
        <v>177</v>
      </c>
      <c r="E2163" s="151" t="s">
        <v>31</v>
      </c>
      <c r="F2163" s="152" t="s">
        <v>2236</v>
      </c>
      <c r="H2163" s="151" t="s">
        <v>31</v>
      </c>
      <c r="I2163" s="153"/>
      <c r="L2163" s="149"/>
      <c r="M2163" s="154"/>
      <c r="T2163" s="155"/>
      <c r="AT2163" s="151" t="s">
        <v>177</v>
      </c>
      <c r="AU2163" s="151" t="s">
        <v>87</v>
      </c>
      <c r="AV2163" s="12" t="s">
        <v>39</v>
      </c>
      <c r="AW2163" s="12" t="s">
        <v>38</v>
      </c>
      <c r="AX2163" s="12" t="s">
        <v>78</v>
      </c>
      <c r="AY2163" s="151" t="s">
        <v>165</v>
      </c>
    </row>
    <row r="2164" spans="2:65" s="13" customFormat="1" ht="10.199999999999999">
      <c r="B2164" s="156"/>
      <c r="D2164" s="150" t="s">
        <v>177</v>
      </c>
      <c r="E2164" s="157" t="s">
        <v>31</v>
      </c>
      <c r="F2164" s="158" t="s">
        <v>2237</v>
      </c>
      <c r="H2164" s="159">
        <v>17.707999999999998</v>
      </c>
      <c r="I2164" s="160"/>
      <c r="L2164" s="156"/>
      <c r="M2164" s="161"/>
      <c r="T2164" s="162"/>
      <c r="AT2164" s="157" t="s">
        <v>177</v>
      </c>
      <c r="AU2164" s="157" t="s">
        <v>87</v>
      </c>
      <c r="AV2164" s="13" t="s">
        <v>87</v>
      </c>
      <c r="AW2164" s="13" t="s">
        <v>38</v>
      </c>
      <c r="AX2164" s="13" t="s">
        <v>78</v>
      </c>
      <c r="AY2164" s="157" t="s">
        <v>165</v>
      </c>
    </row>
    <row r="2165" spans="2:65" s="12" customFormat="1" ht="10.199999999999999">
      <c r="B2165" s="149"/>
      <c r="D2165" s="150" t="s">
        <v>177</v>
      </c>
      <c r="E2165" s="151" t="s">
        <v>31</v>
      </c>
      <c r="F2165" s="152" t="s">
        <v>2238</v>
      </c>
      <c r="H2165" s="151" t="s">
        <v>31</v>
      </c>
      <c r="I2165" s="153"/>
      <c r="L2165" s="149"/>
      <c r="M2165" s="154"/>
      <c r="T2165" s="155"/>
      <c r="AT2165" s="151" t="s">
        <v>177</v>
      </c>
      <c r="AU2165" s="151" t="s">
        <v>87</v>
      </c>
      <c r="AV2165" s="12" t="s">
        <v>39</v>
      </c>
      <c r="AW2165" s="12" t="s">
        <v>38</v>
      </c>
      <c r="AX2165" s="12" t="s">
        <v>78</v>
      </c>
      <c r="AY2165" s="151" t="s">
        <v>165</v>
      </c>
    </row>
    <row r="2166" spans="2:65" s="13" customFormat="1" ht="10.199999999999999">
      <c r="B2166" s="156"/>
      <c r="D2166" s="150" t="s">
        <v>177</v>
      </c>
      <c r="E2166" s="157" t="s">
        <v>31</v>
      </c>
      <c r="F2166" s="158" t="s">
        <v>2239</v>
      </c>
      <c r="H2166" s="159">
        <v>20.32</v>
      </c>
      <c r="I2166" s="160"/>
      <c r="L2166" s="156"/>
      <c r="M2166" s="161"/>
      <c r="T2166" s="162"/>
      <c r="AT2166" s="157" t="s">
        <v>177</v>
      </c>
      <c r="AU2166" s="157" t="s">
        <v>87</v>
      </c>
      <c r="AV2166" s="13" t="s">
        <v>87</v>
      </c>
      <c r="AW2166" s="13" t="s">
        <v>38</v>
      </c>
      <c r="AX2166" s="13" t="s">
        <v>78</v>
      </c>
      <c r="AY2166" s="157" t="s">
        <v>165</v>
      </c>
    </row>
    <row r="2167" spans="2:65" s="14" customFormat="1" ht="10.199999999999999">
      <c r="B2167" s="163"/>
      <c r="D2167" s="150" t="s">
        <v>177</v>
      </c>
      <c r="E2167" s="164" t="s">
        <v>31</v>
      </c>
      <c r="F2167" s="165" t="s">
        <v>180</v>
      </c>
      <c r="H2167" s="166">
        <v>138.94800000000001</v>
      </c>
      <c r="I2167" s="167"/>
      <c r="L2167" s="163"/>
      <c r="M2167" s="168"/>
      <c r="T2167" s="169"/>
      <c r="AT2167" s="164" t="s">
        <v>177</v>
      </c>
      <c r="AU2167" s="164" t="s">
        <v>87</v>
      </c>
      <c r="AV2167" s="14" t="s">
        <v>173</v>
      </c>
      <c r="AW2167" s="14" t="s">
        <v>38</v>
      </c>
      <c r="AX2167" s="14" t="s">
        <v>39</v>
      </c>
      <c r="AY2167" s="164" t="s">
        <v>165</v>
      </c>
    </row>
    <row r="2168" spans="2:65" s="1" customFormat="1" ht="24.15" customHeight="1">
      <c r="B2168" s="35"/>
      <c r="C2168" s="132" t="s">
        <v>2240</v>
      </c>
      <c r="D2168" s="132" t="s">
        <v>168</v>
      </c>
      <c r="E2168" s="133" t="s">
        <v>2241</v>
      </c>
      <c r="F2168" s="134" t="s">
        <v>2242</v>
      </c>
      <c r="G2168" s="135" t="s">
        <v>183</v>
      </c>
      <c r="H2168" s="136">
        <v>138.94800000000001</v>
      </c>
      <c r="I2168" s="137"/>
      <c r="J2168" s="138">
        <f>ROUND(I2168*H2168,2)</f>
        <v>0</v>
      </c>
      <c r="K2168" s="134" t="s">
        <v>172</v>
      </c>
      <c r="L2168" s="35"/>
      <c r="M2168" s="139" t="s">
        <v>31</v>
      </c>
      <c r="N2168" s="140" t="s">
        <v>49</v>
      </c>
      <c r="P2168" s="141">
        <f>O2168*H2168</f>
        <v>0</v>
      </c>
      <c r="Q2168" s="141">
        <v>6.0000000000000002E-5</v>
      </c>
      <c r="R2168" s="141">
        <f>Q2168*H2168</f>
        <v>8.3368800000000014E-3</v>
      </c>
      <c r="S2168" s="141">
        <v>0</v>
      </c>
      <c r="T2168" s="142">
        <f>S2168*H2168</f>
        <v>0</v>
      </c>
      <c r="AR2168" s="143" t="s">
        <v>313</v>
      </c>
      <c r="AT2168" s="143" t="s">
        <v>168</v>
      </c>
      <c r="AU2168" s="143" t="s">
        <v>87</v>
      </c>
      <c r="AY2168" s="19" t="s">
        <v>165</v>
      </c>
      <c r="BE2168" s="144">
        <f>IF(N2168="základní",J2168,0)</f>
        <v>0</v>
      </c>
      <c r="BF2168" s="144">
        <f>IF(N2168="snížená",J2168,0)</f>
        <v>0</v>
      </c>
      <c r="BG2168" s="144">
        <f>IF(N2168="zákl. přenesená",J2168,0)</f>
        <v>0</v>
      </c>
      <c r="BH2168" s="144">
        <f>IF(N2168="sníž. přenesená",J2168,0)</f>
        <v>0</v>
      </c>
      <c r="BI2168" s="144">
        <f>IF(N2168="nulová",J2168,0)</f>
        <v>0</v>
      </c>
      <c r="BJ2168" s="19" t="s">
        <v>39</v>
      </c>
      <c r="BK2168" s="144">
        <f>ROUND(I2168*H2168,2)</f>
        <v>0</v>
      </c>
      <c r="BL2168" s="19" t="s">
        <v>313</v>
      </c>
      <c r="BM2168" s="143" t="s">
        <v>2243</v>
      </c>
    </row>
    <row r="2169" spans="2:65" s="1" customFormat="1" ht="10.199999999999999" hidden="1">
      <c r="B2169" s="35"/>
      <c r="D2169" s="145" t="s">
        <v>175</v>
      </c>
      <c r="F2169" s="146" t="s">
        <v>2244</v>
      </c>
      <c r="I2169" s="147"/>
      <c r="L2169" s="35"/>
      <c r="M2169" s="148"/>
      <c r="T2169" s="56"/>
      <c r="AT2169" s="19" t="s">
        <v>175</v>
      </c>
      <c r="AU2169" s="19" t="s">
        <v>87</v>
      </c>
    </row>
    <row r="2170" spans="2:65" s="1" customFormat="1" ht="24.15" customHeight="1">
      <c r="B2170" s="35"/>
      <c r="C2170" s="132" t="s">
        <v>2245</v>
      </c>
      <c r="D2170" s="132" t="s">
        <v>168</v>
      </c>
      <c r="E2170" s="133" t="s">
        <v>2246</v>
      </c>
      <c r="F2170" s="134" t="s">
        <v>2247</v>
      </c>
      <c r="G2170" s="135" t="s">
        <v>183</v>
      </c>
      <c r="H2170" s="136">
        <v>138.94800000000001</v>
      </c>
      <c r="I2170" s="137"/>
      <c r="J2170" s="138">
        <f>ROUND(I2170*H2170,2)</f>
        <v>0</v>
      </c>
      <c r="K2170" s="134" t="s">
        <v>172</v>
      </c>
      <c r="L2170" s="35"/>
      <c r="M2170" s="139" t="s">
        <v>31</v>
      </c>
      <c r="N2170" s="140" t="s">
        <v>49</v>
      </c>
      <c r="P2170" s="141">
        <f>O2170*H2170</f>
        <v>0</v>
      </c>
      <c r="Q2170" s="141">
        <v>1.7000000000000001E-4</v>
      </c>
      <c r="R2170" s="141">
        <f>Q2170*H2170</f>
        <v>2.3621160000000002E-2</v>
      </c>
      <c r="S2170" s="141">
        <v>0</v>
      </c>
      <c r="T2170" s="142">
        <f>S2170*H2170</f>
        <v>0</v>
      </c>
      <c r="AR2170" s="143" t="s">
        <v>313</v>
      </c>
      <c r="AT2170" s="143" t="s">
        <v>168</v>
      </c>
      <c r="AU2170" s="143" t="s">
        <v>87</v>
      </c>
      <c r="AY2170" s="19" t="s">
        <v>165</v>
      </c>
      <c r="BE2170" s="144">
        <f>IF(N2170="základní",J2170,0)</f>
        <v>0</v>
      </c>
      <c r="BF2170" s="144">
        <f>IF(N2170="snížená",J2170,0)</f>
        <v>0</v>
      </c>
      <c r="BG2170" s="144">
        <f>IF(N2170="zákl. přenesená",J2170,0)</f>
        <v>0</v>
      </c>
      <c r="BH2170" s="144">
        <f>IF(N2170="sníž. přenesená",J2170,0)</f>
        <v>0</v>
      </c>
      <c r="BI2170" s="144">
        <f>IF(N2170="nulová",J2170,0)</f>
        <v>0</v>
      </c>
      <c r="BJ2170" s="19" t="s">
        <v>39</v>
      </c>
      <c r="BK2170" s="144">
        <f>ROUND(I2170*H2170,2)</f>
        <v>0</v>
      </c>
      <c r="BL2170" s="19" t="s">
        <v>313</v>
      </c>
      <c r="BM2170" s="143" t="s">
        <v>2248</v>
      </c>
    </row>
    <row r="2171" spans="2:65" s="1" customFormat="1" ht="10.199999999999999" hidden="1">
      <c r="B2171" s="35"/>
      <c r="D2171" s="145" t="s">
        <v>175</v>
      </c>
      <c r="F2171" s="146" t="s">
        <v>2249</v>
      </c>
      <c r="I2171" s="147"/>
      <c r="L2171" s="35"/>
      <c r="M2171" s="148"/>
      <c r="T2171" s="56"/>
      <c r="AT2171" s="19" t="s">
        <v>175</v>
      </c>
      <c r="AU2171" s="19" t="s">
        <v>87</v>
      </c>
    </row>
    <row r="2172" spans="2:65" s="1" customFormat="1" ht="24.15" customHeight="1">
      <c r="B2172" s="35"/>
      <c r="C2172" s="132" t="s">
        <v>2250</v>
      </c>
      <c r="D2172" s="132" t="s">
        <v>168</v>
      </c>
      <c r="E2172" s="133" t="s">
        <v>2251</v>
      </c>
      <c r="F2172" s="134" t="s">
        <v>2252</v>
      </c>
      <c r="G2172" s="135" t="s">
        <v>183</v>
      </c>
      <c r="H2172" s="136">
        <v>277.89600000000002</v>
      </c>
      <c r="I2172" s="137"/>
      <c r="J2172" s="138">
        <f>ROUND(I2172*H2172,2)</f>
        <v>0</v>
      </c>
      <c r="K2172" s="134" t="s">
        <v>172</v>
      </c>
      <c r="L2172" s="35"/>
      <c r="M2172" s="139" t="s">
        <v>31</v>
      </c>
      <c r="N2172" s="140" t="s">
        <v>49</v>
      </c>
      <c r="P2172" s="141">
        <f>O2172*H2172</f>
        <v>0</v>
      </c>
      <c r="Q2172" s="141">
        <v>1.2E-4</v>
      </c>
      <c r="R2172" s="141">
        <f>Q2172*H2172</f>
        <v>3.3347520000000005E-2</v>
      </c>
      <c r="S2172" s="141">
        <v>0</v>
      </c>
      <c r="T2172" s="142">
        <f>S2172*H2172</f>
        <v>0</v>
      </c>
      <c r="AR2172" s="143" t="s">
        <v>313</v>
      </c>
      <c r="AT2172" s="143" t="s">
        <v>168</v>
      </c>
      <c r="AU2172" s="143" t="s">
        <v>87</v>
      </c>
      <c r="AY2172" s="19" t="s">
        <v>165</v>
      </c>
      <c r="BE2172" s="144">
        <f>IF(N2172="základní",J2172,0)</f>
        <v>0</v>
      </c>
      <c r="BF2172" s="144">
        <f>IF(N2172="snížená",J2172,0)</f>
        <v>0</v>
      </c>
      <c r="BG2172" s="144">
        <f>IF(N2172="zákl. přenesená",J2172,0)</f>
        <v>0</v>
      </c>
      <c r="BH2172" s="144">
        <f>IF(N2172="sníž. přenesená",J2172,0)</f>
        <v>0</v>
      </c>
      <c r="BI2172" s="144">
        <f>IF(N2172="nulová",J2172,0)</f>
        <v>0</v>
      </c>
      <c r="BJ2172" s="19" t="s">
        <v>39</v>
      </c>
      <c r="BK2172" s="144">
        <f>ROUND(I2172*H2172,2)</f>
        <v>0</v>
      </c>
      <c r="BL2172" s="19" t="s">
        <v>313</v>
      </c>
      <c r="BM2172" s="143" t="s">
        <v>2253</v>
      </c>
    </row>
    <row r="2173" spans="2:65" s="1" customFormat="1" ht="10.199999999999999" hidden="1">
      <c r="B2173" s="35"/>
      <c r="D2173" s="145" t="s">
        <v>175</v>
      </c>
      <c r="F2173" s="146" t="s">
        <v>2254</v>
      </c>
      <c r="I2173" s="147"/>
      <c r="L2173" s="35"/>
      <c r="M2173" s="148"/>
      <c r="T2173" s="56"/>
      <c r="AT2173" s="19" t="s">
        <v>175</v>
      </c>
      <c r="AU2173" s="19" t="s">
        <v>87</v>
      </c>
    </row>
    <row r="2174" spans="2:65" s="12" customFormat="1" ht="10.199999999999999">
      <c r="B2174" s="149"/>
      <c r="D2174" s="150" t="s">
        <v>177</v>
      </c>
      <c r="E2174" s="151" t="s">
        <v>31</v>
      </c>
      <c r="F2174" s="152" t="s">
        <v>2255</v>
      </c>
      <c r="H2174" s="151" t="s">
        <v>31</v>
      </c>
      <c r="I2174" s="153"/>
      <c r="L2174" s="149"/>
      <c r="M2174" s="154"/>
      <c r="T2174" s="155"/>
      <c r="AT2174" s="151" t="s">
        <v>177</v>
      </c>
      <c r="AU2174" s="151" t="s">
        <v>87</v>
      </c>
      <c r="AV2174" s="12" t="s">
        <v>39</v>
      </c>
      <c r="AW2174" s="12" t="s">
        <v>38</v>
      </c>
      <c r="AX2174" s="12" t="s">
        <v>78</v>
      </c>
      <c r="AY2174" s="151" t="s">
        <v>165</v>
      </c>
    </row>
    <row r="2175" spans="2:65" s="12" customFormat="1" ht="10.199999999999999">
      <c r="B2175" s="149"/>
      <c r="D2175" s="150" t="s">
        <v>177</v>
      </c>
      <c r="E2175" s="151" t="s">
        <v>31</v>
      </c>
      <c r="F2175" s="152" t="s">
        <v>2227</v>
      </c>
      <c r="H2175" s="151" t="s">
        <v>31</v>
      </c>
      <c r="I2175" s="153"/>
      <c r="L2175" s="149"/>
      <c r="M2175" s="154"/>
      <c r="T2175" s="155"/>
      <c r="AT2175" s="151" t="s">
        <v>177</v>
      </c>
      <c r="AU2175" s="151" t="s">
        <v>87</v>
      </c>
      <c r="AV2175" s="12" t="s">
        <v>39</v>
      </c>
      <c r="AW2175" s="12" t="s">
        <v>38</v>
      </c>
      <c r="AX2175" s="12" t="s">
        <v>78</v>
      </c>
      <c r="AY2175" s="151" t="s">
        <v>165</v>
      </c>
    </row>
    <row r="2176" spans="2:65" s="12" customFormat="1" ht="10.199999999999999">
      <c r="B2176" s="149"/>
      <c r="D2176" s="150" t="s">
        <v>177</v>
      </c>
      <c r="E2176" s="151" t="s">
        <v>31</v>
      </c>
      <c r="F2176" s="152" t="s">
        <v>2228</v>
      </c>
      <c r="H2176" s="151" t="s">
        <v>31</v>
      </c>
      <c r="I2176" s="153"/>
      <c r="L2176" s="149"/>
      <c r="M2176" s="154"/>
      <c r="T2176" s="155"/>
      <c r="AT2176" s="151" t="s">
        <v>177</v>
      </c>
      <c r="AU2176" s="151" t="s">
        <v>87</v>
      </c>
      <c r="AV2176" s="12" t="s">
        <v>39</v>
      </c>
      <c r="AW2176" s="12" t="s">
        <v>38</v>
      </c>
      <c r="AX2176" s="12" t="s">
        <v>78</v>
      </c>
      <c r="AY2176" s="151" t="s">
        <v>165</v>
      </c>
    </row>
    <row r="2177" spans="2:65" s="13" customFormat="1" ht="10.199999999999999">
      <c r="B2177" s="156"/>
      <c r="D2177" s="150" t="s">
        <v>177</v>
      </c>
      <c r="E2177" s="157" t="s">
        <v>31</v>
      </c>
      <c r="F2177" s="158" t="s">
        <v>2256</v>
      </c>
      <c r="H2177" s="159">
        <v>162.80000000000001</v>
      </c>
      <c r="I2177" s="160"/>
      <c r="L2177" s="156"/>
      <c r="M2177" s="161"/>
      <c r="T2177" s="162"/>
      <c r="AT2177" s="157" t="s">
        <v>177</v>
      </c>
      <c r="AU2177" s="157" t="s">
        <v>87</v>
      </c>
      <c r="AV2177" s="13" t="s">
        <v>87</v>
      </c>
      <c r="AW2177" s="13" t="s">
        <v>38</v>
      </c>
      <c r="AX2177" s="13" t="s">
        <v>78</v>
      </c>
      <c r="AY2177" s="157" t="s">
        <v>165</v>
      </c>
    </row>
    <row r="2178" spans="2:65" s="12" customFormat="1" ht="10.199999999999999">
      <c r="B2178" s="149"/>
      <c r="D2178" s="150" t="s">
        <v>177</v>
      </c>
      <c r="E2178" s="151" t="s">
        <v>31</v>
      </c>
      <c r="F2178" s="152" t="s">
        <v>2230</v>
      </c>
      <c r="H2178" s="151" t="s">
        <v>31</v>
      </c>
      <c r="I2178" s="153"/>
      <c r="L2178" s="149"/>
      <c r="M2178" s="154"/>
      <c r="T2178" s="155"/>
      <c r="AT2178" s="151" t="s">
        <v>177</v>
      </c>
      <c r="AU2178" s="151" t="s">
        <v>87</v>
      </c>
      <c r="AV2178" s="12" t="s">
        <v>39</v>
      </c>
      <c r="AW2178" s="12" t="s">
        <v>38</v>
      </c>
      <c r="AX2178" s="12" t="s">
        <v>78</v>
      </c>
      <c r="AY2178" s="151" t="s">
        <v>165</v>
      </c>
    </row>
    <row r="2179" spans="2:65" s="13" customFormat="1" ht="10.199999999999999">
      <c r="B2179" s="156"/>
      <c r="D2179" s="150" t="s">
        <v>177</v>
      </c>
      <c r="E2179" s="157" t="s">
        <v>31</v>
      </c>
      <c r="F2179" s="158" t="s">
        <v>2257</v>
      </c>
      <c r="H2179" s="159">
        <v>10.6</v>
      </c>
      <c r="I2179" s="160"/>
      <c r="L2179" s="156"/>
      <c r="M2179" s="161"/>
      <c r="T2179" s="162"/>
      <c r="AT2179" s="157" t="s">
        <v>177</v>
      </c>
      <c r="AU2179" s="157" t="s">
        <v>87</v>
      </c>
      <c r="AV2179" s="13" t="s">
        <v>87</v>
      </c>
      <c r="AW2179" s="13" t="s">
        <v>38</v>
      </c>
      <c r="AX2179" s="13" t="s">
        <v>78</v>
      </c>
      <c r="AY2179" s="157" t="s">
        <v>165</v>
      </c>
    </row>
    <row r="2180" spans="2:65" s="12" customFormat="1" ht="10.199999999999999">
      <c r="B2180" s="149"/>
      <c r="D2180" s="150" t="s">
        <v>177</v>
      </c>
      <c r="E2180" s="151" t="s">
        <v>31</v>
      </c>
      <c r="F2180" s="152" t="s">
        <v>2232</v>
      </c>
      <c r="H2180" s="151" t="s">
        <v>31</v>
      </c>
      <c r="I2180" s="153"/>
      <c r="L2180" s="149"/>
      <c r="M2180" s="154"/>
      <c r="T2180" s="155"/>
      <c r="AT2180" s="151" t="s">
        <v>177</v>
      </c>
      <c r="AU2180" s="151" t="s">
        <v>87</v>
      </c>
      <c r="AV2180" s="12" t="s">
        <v>39</v>
      </c>
      <c r="AW2180" s="12" t="s">
        <v>38</v>
      </c>
      <c r="AX2180" s="12" t="s">
        <v>78</v>
      </c>
      <c r="AY2180" s="151" t="s">
        <v>165</v>
      </c>
    </row>
    <row r="2181" spans="2:65" s="13" customFormat="1" ht="10.199999999999999">
      <c r="B2181" s="156"/>
      <c r="D2181" s="150" t="s">
        <v>177</v>
      </c>
      <c r="E2181" s="157" t="s">
        <v>31</v>
      </c>
      <c r="F2181" s="158" t="s">
        <v>2258</v>
      </c>
      <c r="H2181" s="159">
        <v>19.2</v>
      </c>
      <c r="I2181" s="160"/>
      <c r="L2181" s="156"/>
      <c r="M2181" s="161"/>
      <c r="T2181" s="162"/>
      <c r="AT2181" s="157" t="s">
        <v>177</v>
      </c>
      <c r="AU2181" s="157" t="s">
        <v>87</v>
      </c>
      <c r="AV2181" s="13" t="s">
        <v>87</v>
      </c>
      <c r="AW2181" s="13" t="s">
        <v>38</v>
      </c>
      <c r="AX2181" s="13" t="s">
        <v>78</v>
      </c>
      <c r="AY2181" s="157" t="s">
        <v>165</v>
      </c>
    </row>
    <row r="2182" spans="2:65" s="12" customFormat="1" ht="10.199999999999999">
      <c r="B2182" s="149"/>
      <c r="D2182" s="150" t="s">
        <v>177</v>
      </c>
      <c r="E2182" s="151" t="s">
        <v>31</v>
      </c>
      <c r="F2182" s="152" t="s">
        <v>2234</v>
      </c>
      <c r="H2182" s="151" t="s">
        <v>31</v>
      </c>
      <c r="I2182" s="153"/>
      <c r="L2182" s="149"/>
      <c r="M2182" s="154"/>
      <c r="T2182" s="155"/>
      <c r="AT2182" s="151" t="s">
        <v>177</v>
      </c>
      <c r="AU2182" s="151" t="s">
        <v>87</v>
      </c>
      <c r="AV2182" s="12" t="s">
        <v>39</v>
      </c>
      <c r="AW2182" s="12" t="s">
        <v>38</v>
      </c>
      <c r="AX2182" s="12" t="s">
        <v>78</v>
      </c>
      <c r="AY2182" s="151" t="s">
        <v>165</v>
      </c>
    </row>
    <row r="2183" spans="2:65" s="13" customFormat="1" ht="10.199999999999999">
      <c r="B2183" s="156"/>
      <c r="D2183" s="150" t="s">
        <v>177</v>
      </c>
      <c r="E2183" s="157" t="s">
        <v>31</v>
      </c>
      <c r="F2183" s="158" t="s">
        <v>2259</v>
      </c>
      <c r="H2183" s="159">
        <v>9.24</v>
      </c>
      <c r="I2183" s="160"/>
      <c r="L2183" s="156"/>
      <c r="M2183" s="161"/>
      <c r="T2183" s="162"/>
      <c r="AT2183" s="157" t="s">
        <v>177</v>
      </c>
      <c r="AU2183" s="157" t="s">
        <v>87</v>
      </c>
      <c r="AV2183" s="13" t="s">
        <v>87</v>
      </c>
      <c r="AW2183" s="13" t="s">
        <v>38</v>
      </c>
      <c r="AX2183" s="13" t="s">
        <v>78</v>
      </c>
      <c r="AY2183" s="157" t="s">
        <v>165</v>
      </c>
    </row>
    <row r="2184" spans="2:65" s="12" customFormat="1" ht="10.199999999999999">
      <c r="B2184" s="149"/>
      <c r="D2184" s="150" t="s">
        <v>177</v>
      </c>
      <c r="E2184" s="151" t="s">
        <v>31</v>
      </c>
      <c r="F2184" s="152" t="s">
        <v>2236</v>
      </c>
      <c r="H2184" s="151" t="s">
        <v>31</v>
      </c>
      <c r="I2184" s="153"/>
      <c r="L2184" s="149"/>
      <c r="M2184" s="154"/>
      <c r="T2184" s="155"/>
      <c r="AT2184" s="151" t="s">
        <v>177</v>
      </c>
      <c r="AU2184" s="151" t="s">
        <v>87</v>
      </c>
      <c r="AV2184" s="12" t="s">
        <v>39</v>
      </c>
      <c r="AW2184" s="12" t="s">
        <v>38</v>
      </c>
      <c r="AX2184" s="12" t="s">
        <v>78</v>
      </c>
      <c r="AY2184" s="151" t="s">
        <v>165</v>
      </c>
    </row>
    <row r="2185" spans="2:65" s="13" customFormat="1" ht="10.199999999999999">
      <c r="B2185" s="156"/>
      <c r="D2185" s="150" t="s">
        <v>177</v>
      </c>
      <c r="E2185" s="157" t="s">
        <v>31</v>
      </c>
      <c r="F2185" s="158" t="s">
        <v>2260</v>
      </c>
      <c r="H2185" s="159">
        <v>35.415999999999997</v>
      </c>
      <c r="I2185" s="160"/>
      <c r="L2185" s="156"/>
      <c r="M2185" s="161"/>
      <c r="T2185" s="162"/>
      <c r="AT2185" s="157" t="s">
        <v>177</v>
      </c>
      <c r="AU2185" s="157" t="s">
        <v>87</v>
      </c>
      <c r="AV2185" s="13" t="s">
        <v>87</v>
      </c>
      <c r="AW2185" s="13" t="s">
        <v>38</v>
      </c>
      <c r="AX2185" s="13" t="s">
        <v>78</v>
      </c>
      <c r="AY2185" s="157" t="s">
        <v>165</v>
      </c>
    </row>
    <row r="2186" spans="2:65" s="12" customFormat="1" ht="10.199999999999999">
      <c r="B2186" s="149"/>
      <c r="D2186" s="150" t="s">
        <v>177</v>
      </c>
      <c r="E2186" s="151" t="s">
        <v>31</v>
      </c>
      <c r="F2186" s="152" t="s">
        <v>2238</v>
      </c>
      <c r="H2186" s="151" t="s">
        <v>31</v>
      </c>
      <c r="I2186" s="153"/>
      <c r="L2186" s="149"/>
      <c r="M2186" s="154"/>
      <c r="T2186" s="155"/>
      <c r="AT2186" s="151" t="s">
        <v>177</v>
      </c>
      <c r="AU2186" s="151" t="s">
        <v>87</v>
      </c>
      <c r="AV2186" s="12" t="s">
        <v>39</v>
      </c>
      <c r="AW2186" s="12" t="s">
        <v>38</v>
      </c>
      <c r="AX2186" s="12" t="s">
        <v>78</v>
      </c>
      <c r="AY2186" s="151" t="s">
        <v>165</v>
      </c>
    </row>
    <row r="2187" spans="2:65" s="13" customFormat="1" ht="10.199999999999999">
      <c r="B2187" s="156"/>
      <c r="D2187" s="150" t="s">
        <v>177</v>
      </c>
      <c r="E2187" s="157" t="s">
        <v>31</v>
      </c>
      <c r="F2187" s="158" t="s">
        <v>2261</v>
      </c>
      <c r="H2187" s="159">
        <v>40.64</v>
      </c>
      <c r="I2187" s="160"/>
      <c r="L2187" s="156"/>
      <c r="M2187" s="161"/>
      <c r="T2187" s="162"/>
      <c r="AT2187" s="157" t="s">
        <v>177</v>
      </c>
      <c r="AU2187" s="157" t="s">
        <v>87</v>
      </c>
      <c r="AV2187" s="13" t="s">
        <v>87</v>
      </c>
      <c r="AW2187" s="13" t="s">
        <v>38</v>
      </c>
      <c r="AX2187" s="13" t="s">
        <v>78</v>
      </c>
      <c r="AY2187" s="157" t="s">
        <v>165</v>
      </c>
    </row>
    <row r="2188" spans="2:65" s="14" customFormat="1" ht="10.199999999999999">
      <c r="B2188" s="163"/>
      <c r="D2188" s="150" t="s">
        <v>177</v>
      </c>
      <c r="E2188" s="164" t="s">
        <v>31</v>
      </c>
      <c r="F2188" s="165" t="s">
        <v>180</v>
      </c>
      <c r="H2188" s="166">
        <v>277.89600000000002</v>
      </c>
      <c r="I2188" s="167"/>
      <c r="L2188" s="163"/>
      <c r="M2188" s="168"/>
      <c r="T2188" s="169"/>
      <c r="AT2188" s="164" t="s">
        <v>177</v>
      </c>
      <c r="AU2188" s="164" t="s">
        <v>87</v>
      </c>
      <c r="AV2188" s="14" t="s">
        <v>173</v>
      </c>
      <c r="AW2188" s="14" t="s">
        <v>38</v>
      </c>
      <c r="AX2188" s="14" t="s">
        <v>39</v>
      </c>
      <c r="AY2188" s="164" t="s">
        <v>165</v>
      </c>
    </row>
    <row r="2189" spans="2:65" s="1" customFormat="1" ht="24.15" customHeight="1">
      <c r="B2189" s="35"/>
      <c r="C2189" s="132" t="s">
        <v>2262</v>
      </c>
      <c r="D2189" s="132" t="s">
        <v>168</v>
      </c>
      <c r="E2189" s="133" t="s">
        <v>2263</v>
      </c>
      <c r="F2189" s="134" t="s">
        <v>2264</v>
      </c>
      <c r="G2189" s="135" t="s">
        <v>183</v>
      </c>
      <c r="H2189" s="136">
        <v>118.708</v>
      </c>
      <c r="I2189" s="137"/>
      <c r="J2189" s="138">
        <f>ROUND(I2189*H2189,2)</f>
        <v>0</v>
      </c>
      <c r="K2189" s="134" t="s">
        <v>172</v>
      </c>
      <c r="L2189" s="35"/>
      <c r="M2189" s="139" t="s">
        <v>31</v>
      </c>
      <c r="N2189" s="140" t="s">
        <v>49</v>
      </c>
      <c r="P2189" s="141">
        <f>O2189*H2189</f>
        <v>0</v>
      </c>
      <c r="Q2189" s="141">
        <v>0</v>
      </c>
      <c r="R2189" s="141">
        <f>Q2189*H2189</f>
        <v>0</v>
      </c>
      <c r="S2189" s="141">
        <v>0</v>
      </c>
      <c r="T2189" s="142">
        <f>S2189*H2189</f>
        <v>0</v>
      </c>
      <c r="AR2189" s="143" t="s">
        <v>313</v>
      </c>
      <c r="AT2189" s="143" t="s">
        <v>168</v>
      </c>
      <c r="AU2189" s="143" t="s">
        <v>87</v>
      </c>
      <c r="AY2189" s="19" t="s">
        <v>165</v>
      </c>
      <c r="BE2189" s="144">
        <f>IF(N2189="základní",J2189,0)</f>
        <v>0</v>
      </c>
      <c r="BF2189" s="144">
        <f>IF(N2189="snížená",J2189,0)</f>
        <v>0</v>
      </c>
      <c r="BG2189" s="144">
        <f>IF(N2189="zákl. přenesená",J2189,0)</f>
        <v>0</v>
      </c>
      <c r="BH2189" s="144">
        <f>IF(N2189="sníž. přenesená",J2189,0)</f>
        <v>0</v>
      </c>
      <c r="BI2189" s="144">
        <f>IF(N2189="nulová",J2189,0)</f>
        <v>0</v>
      </c>
      <c r="BJ2189" s="19" t="s">
        <v>39</v>
      </c>
      <c r="BK2189" s="144">
        <f>ROUND(I2189*H2189,2)</f>
        <v>0</v>
      </c>
      <c r="BL2189" s="19" t="s">
        <v>313</v>
      </c>
      <c r="BM2189" s="143" t="s">
        <v>2265</v>
      </c>
    </row>
    <row r="2190" spans="2:65" s="1" customFormat="1" ht="10.199999999999999" hidden="1">
      <c r="B2190" s="35"/>
      <c r="D2190" s="145" t="s">
        <v>175</v>
      </c>
      <c r="F2190" s="146" t="s">
        <v>2266</v>
      </c>
      <c r="I2190" s="147"/>
      <c r="L2190" s="35"/>
      <c r="M2190" s="148"/>
      <c r="T2190" s="56"/>
      <c r="AT2190" s="19" t="s">
        <v>175</v>
      </c>
      <c r="AU2190" s="19" t="s">
        <v>87</v>
      </c>
    </row>
    <row r="2191" spans="2:65" s="12" customFormat="1" ht="20.399999999999999">
      <c r="B2191" s="149"/>
      <c r="D2191" s="150" t="s">
        <v>177</v>
      </c>
      <c r="E2191" s="151" t="s">
        <v>31</v>
      </c>
      <c r="F2191" s="152" t="s">
        <v>2267</v>
      </c>
      <c r="H2191" s="151" t="s">
        <v>31</v>
      </c>
      <c r="I2191" s="153"/>
      <c r="L2191" s="149"/>
      <c r="M2191" s="154"/>
      <c r="T2191" s="155"/>
      <c r="AT2191" s="151" t="s">
        <v>177</v>
      </c>
      <c r="AU2191" s="151" t="s">
        <v>87</v>
      </c>
      <c r="AV2191" s="12" t="s">
        <v>39</v>
      </c>
      <c r="AW2191" s="12" t="s">
        <v>38</v>
      </c>
      <c r="AX2191" s="12" t="s">
        <v>78</v>
      </c>
      <c r="AY2191" s="151" t="s">
        <v>165</v>
      </c>
    </row>
    <row r="2192" spans="2:65" s="13" customFormat="1" ht="20.399999999999999">
      <c r="B2192" s="156"/>
      <c r="D2192" s="150" t="s">
        <v>177</v>
      </c>
      <c r="E2192" s="157" t="s">
        <v>31</v>
      </c>
      <c r="F2192" s="158" t="s">
        <v>457</v>
      </c>
      <c r="H2192" s="159">
        <v>392.73500000000001</v>
      </c>
      <c r="I2192" s="160"/>
      <c r="L2192" s="156"/>
      <c r="M2192" s="161"/>
      <c r="T2192" s="162"/>
      <c r="AT2192" s="157" t="s">
        <v>177</v>
      </c>
      <c r="AU2192" s="157" t="s">
        <v>87</v>
      </c>
      <c r="AV2192" s="13" t="s">
        <v>87</v>
      </c>
      <c r="AW2192" s="13" t="s">
        <v>38</v>
      </c>
      <c r="AX2192" s="13" t="s">
        <v>78</v>
      </c>
      <c r="AY2192" s="157" t="s">
        <v>165</v>
      </c>
    </row>
    <row r="2193" spans="2:65" s="13" customFormat="1" ht="30.6">
      <c r="B2193" s="156"/>
      <c r="D2193" s="150" t="s">
        <v>177</v>
      </c>
      <c r="E2193" s="157" t="s">
        <v>31</v>
      </c>
      <c r="F2193" s="158" t="s">
        <v>458</v>
      </c>
      <c r="H2193" s="159">
        <v>-40.095999999999997</v>
      </c>
      <c r="I2193" s="160"/>
      <c r="L2193" s="156"/>
      <c r="M2193" s="161"/>
      <c r="T2193" s="162"/>
      <c r="AT2193" s="157" t="s">
        <v>177</v>
      </c>
      <c r="AU2193" s="157" t="s">
        <v>87</v>
      </c>
      <c r="AV2193" s="13" t="s">
        <v>87</v>
      </c>
      <c r="AW2193" s="13" t="s">
        <v>38</v>
      </c>
      <c r="AX2193" s="13" t="s">
        <v>78</v>
      </c>
      <c r="AY2193" s="157" t="s">
        <v>165</v>
      </c>
    </row>
    <row r="2194" spans="2:65" s="12" customFormat="1" ht="10.199999999999999">
      <c r="B2194" s="149"/>
      <c r="D2194" s="150" t="s">
        <v>177</v>
      </c>
      <c r="E2194" s="151" t="s">
        <v>31</v>
      </c>
      <c r="F2194" s="152" t="s">
        <v>459</v>
      </c>
      <c r="H2194" s="151" t="s">
        <v>31</v>
      </c>
      <c r="I2194" s="153"/>
      <c r="L2194" s="149"/>
      <c r="M2194" s="154"/>
      <c r="T2194" s="155"/>
      <c r="AT2194" s="151" t="s">
        <v>177</v>
      </c>
      <c r="AU2194" s="151" t="s">
        <v>87</v>
      </c>
      <c r="AV2194" s="12" t="s">
        <v>39</v>
      </c>
      <c r="AW2194" s="12" t="s">
        <v>38</v>
      </c>
      <c r="AX2194" s="12" t="s">
        <v>78</v>
      </c>
      <c r="AY2194" s="151" t="s">
        <v>165</v>
      </c>
    </row>
    <row r="2195" spans="2:65" s="13" customFormat="1" ht="10.199999999999999">
      <c r="B2195" s="156"/>
      <c r="D2195" s="150" t="s">
        <v>177</v>
      </c>
      <c r="E2195" s="157" t="s">
        <v>31</v>
      </c>
      <c r="F2195" s="158" t="s">
        <v>460</v>
      </c>
      <c r="H2195" s="159">
        <v>0.3</v>
      </c>
      <c r="I2195" s="160"/>
      <c r="L2195" s="156"/>
      <c r="M2195" s="161"/>
      <c r="T2195" s="162"/>
      <c r="AT2195" s="157" t="s">
        <v>177</v>
      </c>
      <c r="AU2195" s="157" t="s">
        <v>87</v>
      </c>
      <c r="AV2195" s="13" t="s">
        <v>87</v>
      </c>
      <c r="AW2195" s="13" t="s">
        <v>38</v>
      </c>
      <c r="AX2195" s="13" t="s">
        <v>78</v>
      </c>
      <c r="AY2195" s="157" t="s">
        <v>165</v>
      </c>
    </row>
    <row r="2196" spans="2:65" s="12" customFormat="1" ht="10.199999999999999">
      <c r="B2196" s="149"/>
      <c r="D2196" s="150" t="s">
        <v>177</v>
      </c>
      <c r="E2196" s="151" t="s">
        <v>31</v>
      </c>
      <c r="F2196" s="152" t="s">
        <v>377</v>
      </c>
      <c r="H2196" s="151" t="s">
        <v>31</v>
      </c>
      <c r="I2196" s="153"/>
      <c r="L2196" s="149"/>
      <c r="M2196" s="154"/>
      <c r="T2196" s="155"/>
      <c r="AT2196" s="151" t="s">
        <v>177</v>
      </c>
      <c r="AU2196" s="151" t="s">
        <v>87</v>
      </c>
      <c r="AV2196" s="12" t="s">
        <v>39</v>
      </c>
      <c r="AW2196" s="12" t="s">
        <v>38</v>
      </c>
      <c r="AX2196" s="12" t="s">
        <v>78</v>
      </c>
      <c r="AY2196" s="151" t="s">
        <v>165</v>
      </c>
    </row>
    <row r="2197" spans="2:65" s="13" customFormat="1" ht="10.199999999999999">
      <c r="B2197" s="156"/>
      <c r="D2197" s="150" t="s">
        <v>177</v>
      </c>
      <c r="E2197" s="157" t="s">
        <v>31</v>
      </c>
      <c r="F2197" s="158" t="s">
        <v>378</v>
      </c>
      <c r="H2197" s="159">
        <v>19.47</v>
      </c>
      <c r="I2197" s="160"/>
      <c r="L2197" s="156"/>
      <c r="M2197" s="161"/>
      <c r="T2197" s="162"/>
      <c r="AT2197" s="157" t="s">
        <v>177</v>
      </c>
      <c r="AU2197" s="157" t="s">
        <v>87</v>
      </c>
      <c r="AV2197" s="13" t="s">
        <v>87</v>
      </c>
      <c r="AW2197" s="13" t="s">
        <v>38</v>
      </c>
      <c r="AX2197" s="13" t="s">
        <v>78</v>
      </c>
      <c r="AY2197" s="157" t="s">
        <v>165</v>
      </c>
    </row>
    <row r="2198" spans="2:65" s="12" customFormat="1" ht="10.199999999999999">
      <c r="B2198" s="149"/>
      <c r="D2198" s="150" t="s">
        <v>177</v>
      </c>
      <c r="E2198" s="151" t="s">
        <v>31</v>
      </c>
      <c r="F2198" s="152" t="s">
        <v>461</v>
      </c>
      <c r="H2198" s="151" t="s">
        <v>31</v>
      </c>
      <c r="I2198" s="153"/>
      <c r="L2198" s="149"/>
      <c r="M2198" s="154"/>
      <c r="T2198" s="155"/>
      <c r="AT2198" s="151" t="s">
        <v>177</v>
      </c>
      <c r="AU2198" s="151" t="s">
        <v>87</v>
      </c>
      <c r="AV2198" s="12" t="s">
        <v>39</v>
      </c>
      <c r="AW2198" s="12" t="s">
        <v>38</v>
      </c>
      <c r="AX2198" s="12" t="s">
        <v>78</v>
      </c>
      <c r="AY2198" s="151" t="s">
        <v>165</v>
      </c>
    </row>
    <row r="2199" spans="2:65" s="13" customFormat="1" ht="30.6">
      <c r="B2199" s="156"/>
      <c r="D2199" s="150" t="s">
        <v>177</v>
      </c>
      <c r="E2199" s="157" t="s">
        <v>31</v>
      </c>
      <c r="F2199" s="158" t="s">
        <v>462</v>
      </c>
      <c r="H2199" s="159">
        <v>19.983000000000001</v>
      </c>
      <c r="I2199" s="160"/>
      <c r="L2199" s="156"/>
      <c r="M2199" s="161"/>
      <c r="T2199" s="162"/>
      <c r="AT2199" s="157" t="s">
        <v>177</v>
      </c>
      <c r="AU2199" s="157" t="s">
        <v>87</v>
      </c>
      <c r="AV2199" s="13" t="s">
        <v>87</v>
      </c>
      <c r="AW2199" s="13" t="s">
        <v>38</v>
      </c>
      <c r="AX2199" s="13" t="s">
        <v>78</v>
      </c>
      <c r="AY2199" s="157" t="s">
        <v>165</v>
      </c>
    </row>
    <row r="2200" spans="2:65" s="13" customFormat="1" ht="10.199999999999999">
      <c r="B2200" s="156"/>
      <c r="D2200" s="150" t="s">
        <v>177</v>
      </c>
      <c r="E2200" s="157" t="s">
        <v>31</v>
      </c>
      <c r="F2200" s="158" t="s">
        <v>463</v>
      </c>
      <c r="H2200" s="159">
        <v>3.3</v>
      </c>
      <c r="I2200" s="160"/>
      <c r="L2200" s="156"/>
      <c r="M2200" s="161"/>
      <c r="T2200" s="162"/>
      <c r="AT2200" s="157" t="s">
        <v>177</v>
      </c>
      <c r="AU2200" s="157" t="s">
        <v>87</v>
      </c>
      <c r="AV2200" s="13" t="s">
        <v>87</v>
      </c>
      <c r="AW2200" s="13" t="s">
        <v>38</v>
      </c>
      <c r="AX2200" s="13" t="s">
        <v>78</v>
      </c>
      <c r="AY2200" s="157" t="s">
        <v>165</v>
      </c>
    </row>
    <row r="2201" spans="2:65" s="14" customFormat="1" ht="10.199999999999999">
      <c r="B2201" s="163"/>
      <c r="D2201" s="150" t="s">
        <v>177</v>
      </c>
      <c r="E2201" s="164" t="s">
        <v>31</v>
      </c>
      <c r="F2201" s="165" t="s">
        <v>180</v>
      </c>
      <c r="H2201" s="166">
        <v>395.69200000000001</v>
      </c>
      <c r="I2201" s="167"/>
      <c r="L2201" s="163"/>
      <c r="M2201" s="168"/>
      <c r="T2201" s="169"/>
      <c r="AT2201" s="164" t="s">
        <v>177</v>
      </c>
      <c r="AU2201" s="164" t="s">
        <v>87</v>
      </c>
      <c r="AV2201" s="14" t="s">
        <v>173</v>
      </c>
      <c r="AW2201" s="14" t="s">
        <v>38</v>
      </c>
      <c r="AX2201" s="14" t="s">
        <v>78</v>
      </c>
      <c r="AY2201" s="164" t="s">
        <v>165</v>
      </c>
    </row>
    <row r="2202" spans="2:65" s="12" customFormat="1" ht="10.199999999999999">
      <c r="B2202" s="149"/>
      <c r="D2202" s="150" t="s">
        <v>177</v>
      </c>
      <c r="E2202" s="151" t="s">
        <v>31</v>
      </c>
      <c r="F2202" s="152" t="s">
        <v>2268</v>
      </c>
      <c r="H2202" s="151" t="s">
        <v>31</v>
      </c>
      <c r="I2202" s="153"/>
      <c r="L2202" s="149"/>
      <c r="M2202" s="154"/>
      <c r="T2202" s="155"/>
      <c r="AT2202" s="151" t="s">
        <v>177</v>
      </c>
      <c r="AU2202" s="151" t="s">
        <v>87</v>
      </c>
      <c r="AV2202" s="12" t="s">
        <v>39</v>
      </c>
      <c r="AW2202" s="12" t="s">
        <v>38</v>
      </c>
      <c r="AX2202" s="12" t="s">
        <v>78</v>
      </c>
      <c r="AY2202" s="151" t="s">
        <v>165</v>
      </c>
    </row>
    <row r="2203" spans="2:65" s="13" customFormat="1" ht="10.199999999999999">
      <c r="B2203" s="156"/>
      <c r="D2203" s="150" t="s">
        <v>177</v>
      </c>
      <c r="E2203" s="157" t="s">
        <v>31</v>
      </c>
      <c r="F2203" s="158" t="s">
        <v>2269</v>
      </c>
      <c r="H2203" s="159">
        <v>118.708</v>
      </c>
      <c r="I2203" s="160"/>
      <c r="L2203" s="156"/>
      <c r="M2203" s="161"/>
      <c r="T2203" s="162"/>
      <c r="AT2203" s="157" t="s">
        <v>177</v>
      </c>
      <c r="AU2203" s="157" t="s">
        <v>87</v>
      </c>
      <c r="AV2203" s="13" t="s">
        <v>87</v>
      </c>
      <c r="AW2203" s="13" t="s">
        <v>38</v>
      </c>
      <c r="AX2203" s="13" t="s">
        <v>78</v>
      </c>
      <c r="AY2203" s="157" t="s">
        <v>165</v>
      </c>
    </row>
    <row r="2204" spans="2:65" s="14" customFormat="1" ht="10.199999999999999">
      <c r="B2204" s="163"/>
      <c r="D2204" s="150" t="s">
        <v>177</v>
      </c>
      <c r="E2204" s="164" t="s">
        <v>31</v>
      </c>
      <c r="F2204" s="165" t="s">
        <v>180</v>
      </c>
      <c r="H2204" s="166">
        <v>118.708</v>
      </c>
      <c r="I2204" s="167"/>
      <c r="L2204" s="163"/>
      <c r="M2204" s="168"/>
      <c r="T2204" s="169"/>
      <c r="AT2204" s="164" t="s">
        <v>177</v>
      </c>
      <c r="AU2204" s="164" t="s">
        <v>87</v>
      </c>
      <c r="AV2204" s="14" t="s">
        <v>173</v>
      </c>
      <c r="AW2204" s="14" t="s">
        <v>38</v>
      </c>
      <c r="AX2204" s="14" t="s">
        <v>39</v>
      </c>
      <c r="AY2204" s="164" t="s">
        <v>165</v>
      </c>
    </row>
    <row r="2205" spans="2:65" s="1" customFormat="1" ht="24.15" customHeight="1">
      <c r="B2205" s="35"/>
      <c r="C2205" s="132" t="s">
        <v>2270</v>
      </c>
      <c r="D2205" s="132" t="s">
        <v>168</v>
      </c>
      <c r="E2205" s="133" t="s">
        <v>2271</v>
      </c>
      <c r="F2205" s="134" t="s">
        <v>2272</v>
      </c>
      <c r="G2205" s="135" t="s">
        <v>183</v>
      </c>
      <c r="H2205" s="136">
        <v>89.311000000000007</v>
      </c>
      <c r="I2205" s="137"/>
      <c r="J2205" s="138">
        <f>ROUND(I2205*H2205,2)</f>
        <v>0</v>
      </c>
      <c r="K2205" s="134" t="s">
        <v>172</v>
      </c>
      <c r="L2205" s="35"/>
      <c r="M2205" s="139" t="s">
        <v>31</v>
      </c>
      <c r="N2205" s="140" t="s">
        <v>49</v>
      </c>
      <c r="P2205" s="141">
        <f>O2205*H2205</f>
        <v>0</v>
      </c>
      <c r="Q2205" s="141">
        <v>0</v>
      </c>
      <c r="R2205" s="141">
        <f>Q2205*H2205</f>
        <v>0</v>
      </c>
      <c r="S2205" s="141">
        <v>0</v>
      </c>
      <c r="T2205" s="142">
        <f>S2205*H2205</f>
        <v>0</v>
      </c>
      <c r="AR2205" s="143" t="s">
        <v>313</v>
      </c>
      <c r="AT2205" s="143" t="s">
        <v>168</v>
      </c>
      <c r="AU2205" s="143" t="s">
        <v>87</v>
      </c>
      <c r="AY2205" s="19" t="s">
        <v>165</v>
      </c>
      <c r="BE2205" s="144">
        <f>IF(N2205="základní",J2205,0)</f>
        <v>0</v>
      </c>
      <c r="BF2205" s="144">
        <f>IF(N2205="snížená",J2205,0)</f>
        <v>0</v>
      </c>
      <c r="BG2205" s="144">
        <f>IF(N2205="zákl. přenesená",J2205,0)</f>
        <v>0</v>
      </c>
      <c r="BH2205" s="144">
        <f>IF(N2205="sníž. přenesená",J2205,0)</f>
        <v>0</v>
      </c>
      <c r="BI2205" s="144">
        <f>IF(N2205="nulová",J2205,0)</f>
        <v>0</v>
      </c>
      <c r="BJ2205" s="19" t="s">
        <v>39</v>
      </c>
      <c r="BK2205" s="144">
        <f>ROUND(I2205*H2205,2)</f>
        <v>0</v>
      </c>
      <c r="BL2205" s="19" t="s">
        <v>313</v>
      </c>
      <c r="BM2205" s="143" t="s">
        <v>2273</v>
      </c>
    </row>
    <row r="2206" spans="2:65" s="1" customFormat="1" ht="10.199999999999999" hidden="1">
      <c r="B2206" s="35"/>
      <c r="D2206" s="145" t="s">
        <v>175</v>
      </c>
      <c r="F2206" s="146" t="s">
        <v>2274</v>
      </c>
      <c r="I2206" s="147"/>
      <c r="L2206" s="35"/>
      <c r="M2206" s="148"/>
      <c r="T2206" s="56"/>
      <c r="AT2206" s="19" t="s">
        <v>175</v>
      </c>
      <c r="AU2206" s="19" t="s">
        <v>87</v>
      </c>
    </row>
    <row r="2207" spans="2:65" s="12" customFormat="1" ht="20.399999999999999">
      <c r="B2207" s="149"/>
      <c r="D2207" s="150" t="s">
        <v>177</v>
      </c>
      <c r="E2207" s="151" t="s">
        <v>31</v>
      </c>
      <c r="F2207" s="152" t="s">
        <v>244</v>
      </c>
      <c r="H2207" s="151" t="s">
        <v>31</v>
      </c>
      <c r="I2207" s="153"/>
      <c r="L2207" s="149"/>
      <c r="M2207" s="154"/>
      <c r="T2207" s="155"/>
      <c r="AT2207" s="151" t="s">
        <v>177</v>
      </c>
      <c r="AU2207" s="151" t="s">
        <v>87</v>
      </c>
      <c r="AV2207" s="12" t="s">
        <v>39</v>
      </c>
      <c r="AW2207" s="12" t="s">
        <v>38</v>
      </c>
      <c r="AX2207" s="12" t="s">
        <v>78</v>
      </c>
      <c r="AY2207" s="151" t="s">
        <v>165</v>
      </c>
    </row>
    <row r="2208" spans="2:65" s="13" customFormat="1" ht="10.199999999999999">
      <c r="B2208" s="156"/>
      <c r="D2208" s="150" t="s">
        <v>177</v>
      </c>
      <c r="E2208" s="157" t="s">
        <v>31</v>
      </c>
      <c r="F2208" s="158" t="s">
        <v>245</v>
      </c>
      <c r="H2208" s="159">
        <v>89.311000000000007</v>
      </c>
      <c r="I2208" s="160"/>
      <c r="L2208" s="156"/>
      <c r="M2208" s="161"/>
      <c r="T2208" s="162"/>
      <c r="AT2208" s="157" t="s">
        <v>177</v>
      </c>
      <c r="AU2208" s="157" t="s">
        <v>87</v>
      </c>
      <c r="AV2208" s="13" t="s">
        <v>87</v>
      </c>
      <c r="AW2208" s="13" t="s">
        <v>38</v>
      </c>
      <c r="AX2208" s="13" t="s">
        <v>78</v>
      </c>
      <c r="AY2208" s="157" t="s">
        <v>165</v>
      </c>
    </row>
    <row r="2209" spans="2:65" s="14" customFormat="1" ht="10.199999999999999">
      <c r="B2209" s="163"/>
      <c r="D2209" s="150" t="s">
        <v>177</v>
      </c>
      <c r="E2209" s="164" t="s">
        <v>31</v>
      </c>
      <c r="F2209" s="165" t="s">
        <v>180</v>
      </c>
      <c r="H2209" s="166">
        <v>89.311000000000007</v>
      </c>
      <c r="I2209" s="167"/>
      <c r="L2209" s="163"/>
      <c r="M2209" s="168"/>
      <c r="T2209" s="169"/>
      <c r="AT2209" s="164" t="s">
        <v>177</v>
      </c>
      <c r="AU2209" s="164" t="s">
        <v>87</v>
      </c>
      <c r="AV2209" s="14" t="s">
        <v>173</v>
      </c>
      <c r="AW2209" s="14" t="s">
        <v>38</v>
      </c>
      <c r="AX2209" s="14" t="s">
        <v>39</v>
      </c>
      <c r="AY2209" s="164" t="s">
        <v>165</v>
      </c>
    </row>
    <row r="2210" spans="2:65" s="11" customFormat="1" ht="22.8" customHeight="1">
      <c r="B2210" s="120"/>
      <c r="D2210" s="121" t="s">
        <v>77</v>
      </c>
      <c r="E2210" s="130" t="s">
        <v>2275</v>
      </c>
      <c r="F2210" s="130" t="s">
        <v>2276</v>
      </c>
      <c r="I2210" s="123"/>
      <c r="J2210" s="131">
        <f>BK2210</f>
        <v>0</v>
      </c>
      <c r="L2210" s="120"/>
      <c r="M2210" s="125"/>
      <c r="P2210" s="126">
        <f>SUM(P2211:P2289)</f>
        <v>0</v>
      </c>
      <c r="R2210" s="126">
        <f>SUM(R2211:R2289)</f>
        <v>0.17763788999999999</v>
      </c>
      <c r="T2210" s="127">
        <f>SUM(T2211:T2289)</f>
        <v>2.688991E-2</v>
      </c>
      <c r="AR2210" s="121" t="s">
        <v>87</v>
      </c>
      <c r="AT2210" s="128" t="s">
        <v>77</v>
      </c>
      <c r="AU2210" s="128" t="s">
        <v>39</v>
      </c>
      <c r="AY2210" s="121" t="s">
        <v>165</v>
      </c>
      <c r="BK2210" s="129">
        <f>SUM(BK2211:BK2289)</f>
        <v>0</v>
      </c>
    </row>
    <row r="2211" spans="2:65" s="1" customFormat="1" ht="16.5" customHeight="1">
      <c r="B2211" s="35"/>
      <c r="C2211" s="132" t="s">
        <v>2277</v>
      </c>
      <c r="D2211" s="132" t="s">
        <v>168</v>
      </c>
      <c r="E2211" s="133" t="s">
        <v>2278</v>
      </c>
      <c r="F2211" s="134" t="s">
        <v>2279</v>
      </c>
      <c r="G2211" s="135" t="s">
        <v>183</v>
      </c>
      <c r="H2211" s="136">
        <v>84.391000000000005</v>
      </c>
      <c r="I2211" s="137"/>
      <c r="J2211" s="138">
        <f>ROUND(I2211*H2211,2)</f>
        <v>0</v>
      </c>
      <c r="K2211" s="134" t="s">
        <v>172</v>
      </c>
      <c r="L2211" s="35"/>
      <c r="M2211" s="139" t="s">
        <v>31</v>
      </c>
      <c r="N2211" s="140" t="s">
        <v>49</v>
      </c>
      <c r="P2211" s="141">
        <f>O2211*H2211</f>
        <v>0</v>
      </c>
      <c r="Q2211" s="141">
        <v>1E-3</v>
      </c>
      <c r="R2211" s="141">
        <f>Q2211*H2211</f>
        <v>8.4391000000000008E-2</v>
      </c>
      <c r="S2211" s="141">
        <v>3.1E-4</v>
      </c>
      <c r="T2211" s="142">
        <f>S2211*H2211</f>
        <v>2.6161210000000001E-2</v>
      </c>
      <c r="AR2211" s="143" t="s">
        <v>313</v>
      </c>
      <c r="AT2211" s="143" t="s">
        <v>168</v>
      </c>
      <c r="AU2211" s="143" t="s">
        <v>87</v>
      </c>
      <c r="AY2211" s="19" t="s">
        <v>165</v>
      </c>
      <c r="BE2211" s="144">
        <f>IF(N2211="základní",J2211,0)</f>
        <v>0</v>
      </c>
      <c r="BF2211" s="144">
        <f>IF(N2211="snížená",J2211,0)</f>
        <v>0</v>
      </c>
      <c r="BG2211" s="144">
        <f>IF(N2211="zákl. přenesená",J2211,0)</f>
        <v>0</v>
      </c>
      <c r="BH2211" s="144">
        <f>IF(N2211="sníž. přenesená",J2211,0)</f>
        <v>0</v>
      </c>
      <c r="BI2211" s="144">
        <f>IF(N2211="nulová",J2211,0)</f>
        <v>0</v>
      </c>
      <c r="BJ2211" s="19" t="s">
        <v>39</v>
      </c>
      <c r="BK2211" s="144">
        <f>ROUND(I2211*H2211,2)</f>
        <v>0</v>
      </c>
      <c r="BL2211" s="19" t="s">
        <v>313</v>
      </c>
      <c r="BM2211" s="143" t="s">
        <v>2280</v>
      </c>
    </row>
    <row r="2212" spans="2:65" s="1" customFormat="1" ht="10.199999999999999" hidden="1">
      <c r="B2212" s="35"/>
      <c r="D2212" s="145" t="s">
        <v>175</v>
      </c>
      <c r="F2212" s="146" t="s">
        <v>2281</v>
      </c>
      <c r="I2212" s="147"/>
      <c r="L2212" s="35"/>
      <c r="M2212" s="148"/>
      <c r="T2212" s="56"/>
      <c r="AT2212" s="19" t="s">
        <v>175</v>
      </c>
      <c r="AU2212" s="19" t="s">
        <v>87</v>
      </c>
    </row>
    <row r="2213" spans="2:65" s="12" customFormat="1" ht="10.199999999999999">
      <c r="B2213" s="149"/>
      <c r="D2213" s="150" t="s">
        <v>177</v>
      </c>
      <c r="E2213" s="151" t="s">
        <v>31</v>
      </c>
      <c r="F2213" s="152" t="s">
        <v>2282</v>
      </c>
      <c r="H2213" s="151" t="s">
        <v>31</v>
      </c>
      <c r="I2213" s="153"/>
      <c r="L2213" s="149"/>
      <c r="M2213" s="154"/>
      <c r="T2213" s="155"/>
      <c r="AT2213" s="151" t="s">
        <v>177</v>
      </c>
      <c r="AU2213" s="151" t="s">
        <v>87</v>
      </c>
      <c r="AV2213" s="12" t="s">
        <v>39</v>
      </c>
      <c r="AW2213" s="12" t="s">
        <v>38</v>
      </c>
      <c r="AX2213" s="12" t="s">
        <v>78</v>
      </c>
      <c r="AY2213" s="151" t="s">
        <v>165</v>
      </c>
    </row>
    <row r="2214" spans="2:65" s="12" customFormat="1" ht="10.199999999999999">
      <c r="B2214" s="149"/>
      <c r="D2214" s="150" t="s">
        <v>177</v>
      </c>
      <c r="E2214" s="151" t="s">
        <v>31</v>
      </c>
      <c r="F2214" s="152" t="s">
        <v>339</v>
      </c>
      <c r="H2214" s="151" t="s">
        <v>31</v>
      </c>
      <c r="I2214" s="153"/>
      <c r="L2214" s="149"/>
      <c r="M2214" s="154"/>
      <c r="T2214" s="155"/>
      <c r="AT2214" s="151" t="s">
        <v>177</v>
      </c>
      <c r="AU2214" s="151" t="s">
        <v>87</v>
      </c>
      <c r="AV2214" s="12" t="s">
        <v>39</v>
      </c>
      <c r="AW2214" s="12" t="s">
        <v>38</v>
      </c>
      <c r="AX2214" s="12" t="s">
        <v>78</v>
      </c>
      <c r="AY2214" s="151" t="s">
        <v>165</v>
      </c>
    </row>
    <row r="2215" spans="2:65" s="13" customFormat="1" ht="10.199999999999999">
      <c r="B2215" s="156"/>
      <c r="D2215" s="150" t="s">
        <v>177</v>
      </c>
      <c r="E2215" s="157" t="s">
        <v>31</v>
      </c>
      <c r="F2215" s="158" t="s">
        <v>2283</v>
      </c>
      <c r="H2215" s="159">
        <v>1.5720000000000001</v>
      </c>
      <c r="I2215" s="160"/>
      <c r="L2215" s="156"/>
      <c r="M2215" s="161"/>
      <c r="T2215" s="162"/>
      <c r="AT2215" s="157" t="s">
        <v>177</v>
      </c>
      <c r="AU2215" s="157" t="s">
        <v>87</v>
      </c>
      <c r="AV2215" s="13" t="s">
        <v>87</v>
      </c>
      <c r="AW2215" s="13" t="s">
        <v>38</v>
      </c>
      <c r="AX2215" s="13" t="s">
        <v>78</v>
      </c>
      <c r="AY2215" s="157" t="s">
        <v>165</v>
      </c>
    </row>
    <row r="2216" spans="2:65" s="12" customFormat="1" ht="10.199999999999999">
      <c r="B2216" s="149"/>
      <c r="D2216" s="150" t="s">
        <v>177</v>
      </c>
      <c r="E2216" s="151" t="s">
        <v>31</v>
      </c>
      <c r="F2216" s="152" t="s">
        <v>341</v>
      </c>
      <c r="H2216" s="151" t="s">
        <v>31</v>
      </c>
      <c r="I2216" s="153"/>
      <c r="L2216" s="149"/>
      <c r="M2216" s="154"/>
      <c r="T2216" s="155"/>
      <c r="AT2216" s="151" t="s">
        <v>177</v>
      </c>
      <c r="AU2216" s="151" t="s">
        <v>87</v>
      </c>
      <c r="AV2216" s="12" t="s">
        <v>39</v>
      </c>
      <c r="AW2216" s="12" t="s">
        <v>38</v>
      </c>
      <c r="AX2216" s="12" t="s">
        <v>78</v>
      </c>
      <c r="AY2216" s="151" t="s">
        <v>165</v>
      </c>
    </row>
    <row r="2217" spans="2:65" s="13" customFormat="1" ht="10.199999999999999">
      <c r="B2217" s="156"/>
      <c r="D2217" s="150" t="s">
        <v>177</v>
      </c>
      <c r="E2217" s="157" t="s">
        <v>31</v>
      </c>
      <c r="F2217" s="158" t="s">
        <v>2284</v>
      </c>
      <c r="H2217" s="159">
        <v>4.41</v>
      </c>
      <c r="I2217" s="160"/>
      <c r="L2217" s="156"/>
      <c r="M2217" s="161"/>
      <c r="T2217" s="162"/>
      <c r="AT2217" s="157" t="s">
        <v>177</v>
      </c>
      <c r="AU2217" s="157" t="s">
        <v>87</v>
      </c>
      <c r="AV2217" s="13" t="s">
        <v>87</v>
      </c>
      <c r="AW2217" s="13" t="s">
        <v>38</v>
      </c>
      <c r="AX2217" s="13" t="s">
        <v>78</v>
      </c>
      <c r="AY2217" s="157" t="s">
        <v>165</v>
      </c>
    </row>
    <row r="2218" spans="2:65" s="12" customFormat="1" ht="10.199999999999999">
      <c r="B2218" s="149"/>
      <c r="D2218" s="150" t="s">
        <v>177</v>
      </c>
      <c r="E2218" s="151" t="s">
        <v>31</v>
      </c>
      <c r="F2218" s="152" t="s">
        <v>343</v>
      </c>
      <c r="H2218" s="151" t="s">
        <v>31</v>
      </c>
      <c r="I2218" s="153"/>
      <c r="L2218" s="149"/>
      <c r="M2218" s="154"/>
      <c r="T2218" s="155"/>
      <c r="AT2218" s="151" t="s">
        <v>177</v>
      </c>
      <c r="AU2218" s="151" t="s">
        <v>87</v>
      </c>
      <c r="AV2218" s="12" t="s">
        <v>39</v>
      </c>
      <c r="AW2218" s="12" t="s">
        <v>38</v>
      </c>
      <c r="AX2218" s="12" t="s">
        <v>78</v>
      </c>
      <c r="AY2218" s="151" t="s">
        <v>165</v>
      </c>
    </row>
    <row r="2219" spans="2:65" s="13" customFormat="1" ht="20.399999999999999">
      <c r="B2219" s="156"/>
      <c r="D2219" s="150" t="s">
        <v>177</v>
      </c>
      <c r="E2219" s="157" t="s">
        <v>31</v>
      </c>
      <c r="F2219" s="158" t="s">
        <v>2285</v>
      </c>
      <c r="H2219" s="159">
        <v>39.033999999999999</v>
      </c>
      <c r="I2219" s="160"/>
      <c r="L2219" s="156"/>
      <c r="M2219" s="161"/>
      <c r="T2219" s="162"/>
      <c r="AT2219" s="157" t="s">
        <v>177</v>
      </c>
      <c r="AU2219" s="157" t="s">
        <v>87</v>
      </c>
      <c r="AV2219" s="13" t="s">
        <v>87</v>
      </c>
      <c r="AW2219" s="13" t="s">
        <v>38</v>
      </c>
      <c r="AX2219" s="13" t="s">
        <v>78</v>
      </c>
      <c r="AY2219" s="157" t="s">
        <v>165</v>
      </c>
    </row>
    <row r="2220" spans="2:65" s="12" customFormat="1" ht="10.199999999999999">
      <c r="B2220" s="149"/>
      <c r="D2220" s="150" t="s">
        <v>177</v>
      </c>
      <c r="E2220" s="151" t="s">
        <v>31</v>
      </c>
      <c r="F2220" s="152" t="s">
        <v>345</v>
      </c>
      <c r="H2220" s="151" t="s">
        <v>31</v>
      </c>
      <c r="I2220" s="153"/>
      <c r="L2220" s="149"/>
      <c r="M2220" s="154"/>
      <c r="T2220" s="155"/>
      <c r="AT2220" s="151" t="s">
        <v>177</v>
      </c>
      <c r="AU2220" s="151" t="s">
        <v>87</v>
      </c>
      <c r="AV2220" s="12" t="s">
        <v>39</v>
      </c>
      <c r="AW2220" s="12" t="s">
        <v>38</v>
      </c>
      <c r="AX2220" s="12" t="s">
        <v>78</v>
      </c>
      <c r="AY2220" s="151" t="s">
        <v>165</v>
      </c>
    </row>
    <row r="2221" spans="2:65" s="13" customFormat="1" ht="20.399999999999999">
      <c r="B2221" s="156"/>
      <c r="D2221" s="150" t="s">
        <v>177</v>
      </c>
      <c r="E2221" s="157" t="s">
        <v>31</v>
      </c>
      <c r="F2221" s="158" t="s">
        <v>2286</v>
      </c>
      <c r="H2221" s="159">
        <v>37.695</v>
      </c>
      <c r="I2221" s="160"/>
      <c r="L2221" s="156"/>
      <c r="M2221" s="161"/>
      <c r="T2221" s="162"/>
      <c r="AT2221" s="157" t="s">
        <v>177</v>
      </c>
      <c r="AU2221" s="157" t="s">
        <v>87</v>
      </c>
      <c r="AV2221" s="13" t="s">
        <v>87</v>
      </c>
      <c r="AW2221" s="13" t="s">
        <v>38</v>
      </c>
      <c r="AX2221" s="13" t="s">
        <v>78</v>
      </c>
      <c r="AY2221" s="157" t="s">
        <v>165</v>
      </c>
    </row>
    <row r="2222" spans="2:65" s="12" customFormat="1" ht="20.399999999999999">
      <c r="B2222" s="149"/>
      <c r="D2222" s="150" t="s">
        <v>177</v>
      </c>
      <c r="E2222" s="151" t="s">
        <v>31</v>
      </c>
      <c r="F2222" s="152" t="s">
        <v>2287</v>
      </c>
      <c r="H2222" s="151" t="s">
        <v>31</v>
      </c>
      <c r="I2222" s="153"/>
      <c r="L2222" s="149"/>
      <c r="M2222" s="154"/>
      <c r="T2222" s="155"/>
      <c r="AT2222" s="151" t="s">
        <v>177</v>
      </c>
      <c r="AU2222" s="151" t="s">
        <v>87</v>
      </c>
      <c r="AV2222" s="12" t="s">
        <v>39</v>
      </c>
      <c r="AW2222" s="12" t="s">
        <v>38</v>
      </c>
      <c r="AX2222" s="12" t="s">
        <v>78</v>
      </c>
      <c r="AY2222" s="151" t="s">
        <v>165</v>
      </c>
    </row>
    <row r="2223" spans="2:65" s="13" customFormat="1" ht="10.199999999999999">
      <c r="B2223" s="156"/>
      <c r="D2223" s="150" t="s">
        <v>177</v>
      </c>
      <c r="E2223" s="157" t="s">
        <v>31</v>
      </c>
      <c r="F2223" s="158" t="s">
        <v>2288</v>
      </c>
      <c r="H2223" s="159">
        <v>1.68</v>
      </c>
      <c r="I2223" s="160"/>
      <c r="L2223" s="156"/>
      <c r="M2223" s="161"/>
      <c r="T2223" s="162"/>
      <c r="AT2223" s="157" t="s">
        <v>177</v>
      </c>
      <c r="AU2223" s="157" t="s">
        <v>87</v>
      </c>
      <c r="AV2223" s="13" t="s">
        <v>87</v>
      </c>
      <c r="AW2223" s="13" t="s">
        <v>38</v>
      </c>
      <c r="AX2223" s="13" t="s">
        <v>78</v>
      </c>
      <c r="AY2223" s="157" t="s">
        <v>165</v>
      </c>
    </row>
    <row r="2224" spans="2:65" s="14" customFormat="1" ht="10.199999999999999">
      <c r="B2224" s="163"/>
      <c r="D2224" s="150" t="s">
        <v>177</v>
      </c>
      <c r="E2224" s="164" t="s">
        <v>31</v>
      </c>
      <c r="F2224" s="165" t="s">
        <v>180</v>
      </c>
      <c r="H2224" s="166">
        <v>84.391000000000005</v>
      </c>
      <c r="I2224" s="167"/>
      <c r="L2224" s="163"/>
      <c r="M2224" s="168"/>
      <c r="T2224" s="169"/>
      <c r="AT2224" s="164" t="s">
        <v>177</v>
      </c>
      <c r="AU2224" s="164" t="s">
        <v>87</v>
      </c>
      <c r="AV2224" s="14" t="s">
        <v>173</v>
      </c>
      <c r="AW2224" s="14" t="s">
        <v>38</v>
      </c>
      <c r="AX2224" s="14" t="s">
        <v>39</v>
      </c>
      <c r="AY2224" s="164" t="s">
        <v>165</v>
      </c>
    </row>
    <row r="2225" spans="2:65" s="1" customFormat="1" ht="37.799999999999997" customHeight="1">
      <c r="B2225" s="35"/>
      <c r="C2225" s="132" t="s">
        <v>2289</v>
      </c>
      <c r="D2225" s="132" t="s">
        <v>168</v>
      </c>
      <c r="E2225" s="133" t="s">
        <v>2290</v>
      </c>
      <c r="F2225" s="134" t="s">
        <v>2291</v>
      </c>
      <c r="G2225" s="135" t="s">
        <v>103</v>
      </c>
      <c r="H2225" s="136">
        <v>83.28</v>
      </c>
      <c r="I2225" s="137"/>
      <c r="J2225" s="138">
        <f>ROUND(I2225*H2225,2)</f>
        <v>0</v>
      </c>
      <c r="K2225" s="134" t="s">
        <v>172</v>
      </c>
      <c r="L2225" s="35"/>
      <c r="M2225" s="139" t="s">
        <v>31</v>
      </c>
      <c r="N2225" s="140" t="s">
        <v>49</v>
      </c>
      <c r="P2225" s="141">
        <f>O2225*H2225</f>
        <v>0</v>
      </c>
      <c r="Q2225" s="141">
        <v>0</v>
      </c>
      <c r="R2225" s="141">
        <f>Q2225*H2225</f>
        <v>0</v>
      </c>
      <c r="S2225" s="141">
        <v>0</v>
      </c>
      <c r="T2225" s="142">
        <f>S2225*H2225</f>
        <v>0</v>
      </c>
      <c r="AR2225" s="143" t="s">
        <v>313</v>
      </c>
      <c r="AT2225" s="143" t="s">
        <v>168</v>
      </c>
      <c r="AU2225" s="143" t="s">
        <v>87</v>
      </c>
      <c r="AY2225" s="19" t="s">
        <v>165</v>
      </c>
      <c r="BE2225" s="144">
        <f>IF(N2225="základní",J2225,0)</f>
        <v>0</v>
      </c>
      <c r="BF2225" s="144">
        <f>IF(N2225="snížená",J2225,0)</f>
        <v>0</v>
      </c>
      <c r="BG2225" s="144">
        <f>IF(N2225="zákl. přenesená",J2225,0)</f>
        <v>0</v>
      </c>
      <c r="BH2225" s="144">
        <f>IF(N2225="sníž. přenesená",J2225,0)</f>
        <v>0</v>
      </c>
      <c r="BI2225" s="144">
        <f>IF(N2225="nulová",J2225,0)</f>
        <v>0</v>
      </c>
      <c r="BJ2225" s="19" t="s">
        <v>39</v>
      </c>
      <c r="BK2225" s="144">
        <f>ROUND(I2225*H2225,2)</f>
        <v>0</v>
      </c>
      <c r="BL2225" s="19" t="s">
        <v>313</v>
      </c>
      <c r="BM2225" s="143" t="s">
        <v>2292</v>
      </c>
    </row>
    <row r="2226" spans="2:65" s="1" customFormat="1" ht="10.199999999999999" hidden="1">
      <c r="B2226" s="35"/>
      <c r="D2226" s="145" t="s">
        <v>175</v>
      </c>
      <c r="F2226" s="146" t="s">
        <v>2293</v>
      </c>
      <c r="I2226" s="147"/>
      <c r="L2226" s="35"/>
      <c r="M2226" s="148"/>
      <c r="T2226" s="56"/>
      <c r="AT2226" s="19" t="s">
        <v>175</v>
      </c>
      <c r="AU2226" s="19" t="s">
        <v>87</v>
      </c>
    </row>
    <row r="2227" spans="2:65" s="12" customFormat="1" ht="10.199999999999999">
      <c r="B2227" s="149"/>
      <c r="D2227" s="150" t="s">
        <v>177</v>
      </c>
      <c r="E2227" s="151" t="s">
        <v>31</v>
      </c>
      <c r="F2227" s="152" t="s">
        <v>2294</v>
      </c>
      <c r="H2227" s="151" t="s">
        <v>31</v>
      </c>
      <c r="I2227" s="153"/>
      <c r="L2227" s="149"/>
      <c r="M2227" s="154"/>
      <c r="T2227" s="155"/>
      <c r="AT2227" s="151" t="s">
        <v>177</v>
      </c>
      <c r="AU2227" s="151" t="s">
        <v>87</v>
      </c>
      <c r="AV2227" s="12" t="s">
        <v>39</v>
      </c>
      <c r="AW2227" s="12" t="s">
        <v>38</v>
      </c>
      <c r="AX2227" s="12" t="s">
        <v>78</v>
      </c>
      <c r="AY2227" s="151" t="s">
        <v>165</v>
      </c>
    </row>
    <row r="2228" spans="2:65" s="13" customFormat="1" ht="10.199999999999999">
      <c r="B2228" s="156"/>
      <c r="D2228" s="150" t="s">
        <v>177</v>
      </c>
      <c r="E2228" s="157" t="s">
        <v>31</v>
      </c>
      <c r="F2228" s="158" t="s">
        <v>329</v>
      </c>
      <c r="H2228" s="159">
        <v>5.24</v>
      </c>
      <c r="I2228" s="160"/>
      <c r="L2228" s="156"/>
      <c r="M2228" s="161"/>
      <c r="T2228" s="162"/>
      <c r="AT2228" s="157" t="s">
        <v>177</v>
      </c>
      <c r="AU2228" s="157" t="s">
        <v>87</v>
      </c>
      <c r="AV2228" s="13" t="s">
        <v>87</v>
      </c>
      <c r="AW2228" s="13" t="s">
        <v>38</v>
      </c>
      <c r="AX2228" s="13" t="s">
        <v>78</v>
      </c>
      <c r="AY2228" s="157" t="s">
        <v>165</v>
      </c>
    </row>
    <row r="2229" spans="2:65" s="13" customFormat="1" ht="10.199999999999999">
      <c r="B2229" s="156"/>
      <c r="D2229" s="150" t="s">
        <v>177</v>
      </c>
      <c r="E2229" s="157" t="s">
        <v>31</v>
      </c>
      <c r="F2229" s="158" t="s">
        <v>330</v>
      </c>
      <c r="H2229" s="159">
        <v>14.7</v>
      </c>
      <c r="I2229" s="160"/>
      <c r="L2229" s="156"/>
      <c r="M2229" s="161"/>
      <c r="T2229" s="162"/>
      <c r="AT2229" s="157" t="s">
        <v>177</v>
      </c>
      <c r="AU2229" s="157" t="s">
        <v>87</v>
      </c>
      <c r="AV2229" s="13" t="s">
        <v>87</v>
      </c>
      <c r="AW2229" s="13" t="s">
        <v>38</v>
      </c>
      <c r="AX2229" s="13" t="s">
        <v>78</v>
      </c>
      <c r="AY2229" s="157" t="s">
        <v>165</v>
      </c>
    </row>
    <row r="2230" spans="2:65" s="13" customFormat="1" ht="10.199999999999999">
      <c r="B2230" s="156"/>
      <c r="D2230" s="150" t="s">
        <v>177</v>
      </c>
      <c r="E2230" s="157" t="s">
        <v>31</v>
      </c>
      <c r="F2230" s="158" t="s">
        <v>331</v>
      </c>
      <c r="H2230" s="159">
        <v>31.24</v>
      </c>
      <c r="I2230" s="160"/>
      <c r="L2230" s="156"/>
      <c r="M2230" s="161"/>
      <c r="T2230" s="162"/>
      <c r="AT2230" s="157" t="s">
        <v>177</v>
      </c>
      <c r="AU2230" s="157" t="s">
        <v>87</v>
      </c>
      <c r="AV2230" s="13" t="s">
        <v>87</v>
      </c>
      <c r="AW2230" s="13" t="s">
        <v>38</v>
      </c>
      <c r="AX2230" s="13" t="s">
        <v>78</v>
      </c>
      <c r="AY2230" s="157" t="s">
        <v>165</v>
      </c>
    </row>
    <row r="2231" spans="2:65" s="13" customFormat="1" ht="20.399999999999999">
      <c r="B2231" s="156"/>
      <c r="D2231" s="150" t="s">
        <v>177</v>
      </c>
      <c r="E2231" s="157" t="s">
        <v>31</v>
      </c>
      <c r="F2231" s="158" t="s">
        <v>332</v>
      </c>
      <c r="H2231" s="159">
        <v>32.1</v>
      </c>
      <c r="I2231" s="160"/>
      <c r="L2231" s="156"/>
      <c r="M2231" s="161"/>
      <c r="T2231" s="162"/>
      <c r="AT2231" s="157" t="s">
        <v>177</v>
      </c>
      <c r="AU2231" s="157" t="s">
        <v>87</v>
      </c>
      <c r="AV2231" s="13" t="s">
        <v>87</v>
      </c>
      <c r="AW2231" s="13" t="s">
        <v>38</v>
      </c>
      <c r="AX2231" s="13" t="s">
        <v>78</v>
      </c>
      <c r="AY2231" s="157" t="s">
        <v>165</v>
      </c>
    </row>
    <row r="2232" spans="2:65" s="14" customFormat="1" ht="10.199999999999999">
      <c r="B2232" s="163"/>
      <c r="D2232" s="150" t="s">
        <v>177</v>
      </c>
      <c r="E2232" s="164" t="s">
        <v>31</v>
      </c>
      <c r="F2232" s="165" t="s">
        <v>180</v>
      </c>
      <c r="H2232" s="166">
        <v>83.28</v>
      </c>
      <c r="I2232" s="167"/>
      <c r="L2232" s="163"/>
      <c r="M2232" s="168"/>
      <c r="T2232" s="169"/>
      <c r="AT2232" s="164" t="s">
        <v>177</v>
      </c>
      <c r="AU2232" s="164" t="s">
        <v>87</v>
      </c>
      <c r="AV2232" s="14" t="s">
        <v>173</v>
      </c>
      <c r="AW2232" s="14" t="s">
        <v>38</v>
      </c>
      <c r="AX2232" s="14" t="s">
        <v>39</v>
      </c>
      <c r="AY2232" s="164" t="s">
        <v>165</v>
      </c>
    </row>
    <row r="2233" spans="2:65" s="1" customFormat="1" ht="24.15" customHeight="1">
      <c r="B2233" s="35"/>
      <c r="C2233" s="177" t="s">
        <v>2295</v>
      </c>
      <c r="D2233" s="177" t="s">
        <v>409</v>
      </c>
      <c r="E2233" s="178" t="s">
        <v>2296</v>
      </c>
      <c r="F2233" s="179" t="s">
        <v>2297</v>
      </c>
      <c r="G2233" s="180" t="s">
        <v>103</v>
      </c>
      <c r="H2233" s="181">
        <v>87.444000000000003</v>
      </c>
      <c r="I2233" s="182"/>
      <c r="J2233" s="183">
        <f>ROUND(I2233*H2233,2)</f>
        <v>0</v>
      </c>
      <c r="K2233" s="179" t="s">
        <v>172</v>
      </c>
      <c r="L2233" s="184"/>
      <c r="M2233" s="185" t="s">
        <v>31</v>
      </c>
      <c r="N2233" s="186" t="s">
        <v>49</v>
      </c>
      <c r="P2233" s="141">
        <f>O2233*H2233</f>
        <v>0</v>
      </c>
      <c r="Q2233" s="141">
        <v>0</v>
      </c>
      <c r="R2233" s="141">
        <f>Q2233*H2233</f>
        <v>0</v>
      </c>
      <c r="S2233" s="141">
        <v>0</v>
      </c>
      <c r="T2233" s="142">
        <f>S2233*H2233</f>
        <v>0</v>
      </c>
      <c r="AR2233" s="143" t="s">
        <v>483</v>
      </c>
      <c r="AT2233" s="143" t="s">
        <v>409</v>
      </c>
      <c r="AU2233" s="143" t="s">
        <v>87</v>
      </c>
      <c r="AY2233" s="19" t="s">
        <v>165</v>
      </c>
      <c r="BE2233" s="144">
        <f>IF(N2233="základní",J2233,0)</f>
        <v>0</v>
      </c>
      <c r="BF2233" s="144">
        <f>IF(N2233="snížená",J2233,0)</f>
        <v>0</v>
      </c>
      <c r="BG2233" s="144">
        <f>IF(N2233="zákl. přenesená",J2233,0)</f>
        <v>0</v>
      </c>
      <c r="BH2233" s="144">
        <f>IF(N2233="sníž. přenesená",J2233,0)</f>
        <v>0</v>
      </c>
      <c r="BI2233" s="144">
        <f>IF(N2233="nulová",J2233,0)</f>
        <v>0</v>
      </c>
      <c r="BJ2233" s="19" t="s">
        <v>39</v>
      </c>
      <c r="BK2233" s="144">
        <f>ROUND(I2233*H2233,2)</f>
        <v>0</v>
      </c>
      <c r="BL2233" s="19" t="s">
        <v>313</v>
      </c>
      <c r="BM2233" s="143" t="s">
        <v>2298</v>
      </c>
    </row>
    <row r="2234" spans="2:65" s="13" customFormat="1" ht="10.199999999999999">
      <c r="B2234" s="156"/>
      <c r="D2234" s="150" t="s">
        <v>177</v>
      </c>
      <c r="F2234" s="158" t="s">
        <v>2299</v>
      </c>
      <c r="H2234" s="159">
        <v>87.444000000000003</v>
      </c>
      <c r="I2234" s="160"/>
      <c r="L2234" s="156"/>
      <c r="M2234" s="161"/>
      <c r="T2234" s="162"/>
      <c r="AT2234" s="157" t="s">
        <v>177</v>
      </c>
      <c r="AU2234" s="157" t="s">
        <v>87</v>
      </c>
      <c r="AV2234" s="13" t="s">
        <v>87</v>
      </c>
      <c r="AW2234" s="13" t="s">
        <v>4</v>
      </c>
      <c r="AX2234" s="13" t="s">
        <v>39</v>
      </c>
      <c r="AY2234" s="157" t="s">
        <v>165</v>
      </c>
    </row>
    <row r="2235" spans="2:65" s="1" customFormat="1" ht="55.5" customHeight="1">
      <c r="B2235" s="35"/>
      <c r="C2235" s="132" t="s">
        <v>2300</v>
      </c>
      <c r="D2235" s="132" t="s">
        <v>168</v>
      </c>
      <c r="E2235" s="133" t="s">
        <v>2301</v>
      </c>
      <c r="F2235" s="134" t="s">
        <v>2302</v>
      </c>
      <c r="G2235" s="135" t="s">
        <v>183</v>
      </c>
      <c r="H2235" s="136">
        <v>24.29</v>
      </c>
      <c r="I2235" s="137"/>
      <c r="J2235" s="138">
        <f>ROUND(I2235*H2235,2)</f>
        <v>0</v>
      </c>
      <c r="K2235" s="134" t="s">
        <v>172</v>
      </c>
      <c r="L2235" s="35"/>
      <c r="M2235" s="139" t="s">
        <v>31</v>
      </c>
      <c r="N2235" s="140" t="s">
        <v>49</v>
      </c>
      <c r="P2235" s="141">
        <f>O2235*H2235</f>
        <v>0</v>
      </c>
      <c r="Q2235" s="141">
        <v>0</v>
      </c>
      <c r="R2235" s="141">
        <f>Q2235*H2235</f>
        <v>0</v>
      </c>
      <c r="S2235" s="141">
        <v>3.0000000000000001E-5</v>
      </c>
      <c r="T2235" s="142">
        <f>S2235*H2235</f>
        <v>7.2869999999999999E-4</v>
      </c>
      <c r="AR2235" s="143" t="s">
        <v>313</v>
      </c>
      <c r="AT2235" s="143" t="s">
        <v>168</v>
      </c>
      <c r="AU2235" s="143" t="s">
        <v>87</v>
      </c>
      <c r="AY2235" s="19" t="s">
        <v>165</v>
      </c>
      <c r="BE2235" s="144">
        <f>IF(N2235="základní",J2235,0)</f>
        <v>0</v>
      </c>
      <c r="BF2235" s="144">
        <f>IF(N2235="snížená",J2235,0)</f>
        <v>0</v>
      </c>
      <c r="BG2235" s="144">
        <f>IF(N2235="zákl. přenesená",J2235,0)</f>
        <v>0</v>
      </c>
      <c r="BH2235" s="144">
        <f>IF(N2235="sníž. přenesená",J2235,0)</f>
        <v>0</v>
      </c>
      <c r="BI2235" s="144">
        <f>IF(N2235="nulová",J2235,0)</f>
        <v>0</v>
      </c>
      <c r="BJ2235" s="19" t="s">
        <v>39</v>
      </c>
      <c r="BK2235" s="144">
        <f>ROUND(I2235*H2235,2)</f>
        <v>0</v>
      </c>
      <c r="BL2235" s="19" t="s">
        <v>313</v>
      </c>
      <c r="BM2235" s="143" t="s">
        <v>2303</v>
      </c>
    </row>
    <row r="2236" spans="2:65" s="1" customFormat="1" ht="10.199999999999999" hidden="1">
      <c r="B2236" s="35"/>
      <c r="D2236" s="145" t="s">
        <v>175</v>
      </c>
      <c r="F2236" s="146" t="s">
        <v>2304</v>
      </c>
      <c r="I2236" s="147"/>
      <c r="L2236" s="35"/>
      <c r="M2236" s="148"/>
      <c r="T2236" s="56"/>
      <c r="AT2236" s="19" t="s">
        <v>175</v>
      </c>
      <c r="AU2236" s="19" t="s">
        <v>87</v>
      </c>
    </row>
    <row r="2237" spans="2:65" s="12" customFormat="1" ht="10.199999999999999">
      <c r="B2237" s="149"/>
      <c r="D2237" s="150" t="s">
        <v>177</v>
      </c>
      <c r="E2237" s="151" t="s">
        <v>31</v>
      </c>
      <c r="F2237" s="152" t="s">
        <v>2305</v>
      </c>
      <c r="H2237" s="151" t="s">
        <v>31</v>
      </c>
      <c r="I2237" s="153"/>
      <c r="L2237" s="149"/>
      <c r="M2237" s="154"/>
      <c r="T2237" s="155"/>
      <c r="AT2237" s="151" t="s">
        <v>177</v>
      </c>
      <c r="AU2237" s="151" t="s">
        <v>87</v>
      </c>
      <c r="AV2237" s="12" t="s">
        <v>39</v>
      </c>
      <c r="AW2237" s="12" t="s">
        <v>38</v>
      </c>
      <c r="AX2237" s="12" t="s">
        <v>78</v>
      </c>
      <c r="AY2237" s="151" t="s">
        <v>165</v>
      </c>
    </row>
    <row r="2238" spans="2:65" s="12" customFormat="1" ht="10.199999999999999">
      <c r="B2238" s="149"/>
      <c r="D2238" s="150" t="s">
        <v>177</v>
      </c>
      <c r="E2238" s="151" t="s">
        <v>31</v>
      </c>
      <c r="F2238" s="152" t="s">
        <v>1175</v>
      </c>
      <c r="H2238" s="151" t="s">
        <v>31</v>
      </c>
      <c r="I2238" s="153"/>
      <c r="L2238" s="149"/>
      <c r="M2238" s="154"/>
      <c r="T2238" s="155"/>
      <c r="AT2238" s="151" t="s">
        <v>177</v>
      </c>
      <c r="AU2238" s="151" t="s">
        <v>87</v>
      </c>
      <c r="AV2238" s="12" t="s">
        <v>39</v>
      </c>
      <c r="AW2238" s="12" t="s">
        <v>38</v>
      </c>
      <c r="AX2238" s="12" t="s">
        <v>78</v>
      </c>
      <c r="AY2238" s="151" t="s">
        <v>165</v>
      </c>
    </row>
    <row r="2239" spans="2:65" s="13" customFormat="1" ht="10.199999999999999">
      <c r="B2239" s="156"/>
      <c r="D2239" s="150" t="s">
        <v>177</v>
      </c>
      <c r="E2239" s="157" t="s">
        <v>31</v>
      </c>
      <c r="F2239" s="158" t="s">
        <v>2306</v>
      </c>
      <c r="H2239" s="159">
        <v>15.311999999999999</v>
      </c>
      <c r="I2239" s="160"/>
      <c r="L2239" s="156"/>
      <c r="M2239" s="161"/>
      <c r="T2239" s="162"/>
      <c r="AT2239" s="157" t="s">
        <v>177</v>
      </c>
      <c r="AU2239" s="157" t="s">
        <v>87</v>
      </c>
      <c r="AV2239" s="13" t="s">
        <v>87</v>
      </c>
      <c r="AW2239" s="13" t="s">
        <v>38</v>
      </c>
      <c r="AX2239" s="13" t="s">
        <v>78</v>
      </c>
      <c r="AY2239" s="157" t="s">
        <v>165</v>
      </c>
    </row>
    <row r="2240" spans="2:65" s="12" customFormat="1" ht="10.199999999999999">
      <c r="B2240" s="149"/>
      <c r="D2240" s="150" t="s">
        <v>177</v>
      </c>
      <c r="E2240" s="151" t="s">
        <v>31</v>
      </c>
      <c r="F2240" s="152" t="s">
        <v>1177</v>
      </c>
      <c r="H2240" s="151" t="s">
        <v>31</v>
      </c>
      <c r="I2240" s="153"/>
      <c r="L2240" s="149"/>
      <c r="M2240" s="154"/>
      <c r="T2240" s="155"/>
      <c r="AT2240" s="151" t="s">
        <v>177</v>
      </c>
      <c r="AU2240" s="151" t="s">
        <v>87</v>
      </c>
      <c r="AV2240" s="12" t="s">
        <v>39</v>
      </c>
      <c r="AW2240" s="12" t="s">
        <v>38</v>
      </c>
      <c r="AX2240" s="12" t="s">
        <v>78</v>
      </c>
      <c r="AY2240" s="151" t="s">
        <v>165</v>
      </c>
    </row>
    <row r="2241" spans="2:65" s="13" customFormat="1" ht="10.199999999999999">
      <c r="B2241" s="156"/>
      <c r="D2241" s="150" t="s">
        <v>177</v>
      </c>
      <c r="E2241" s="157" t="s">
        <v>31</v>
      </c>
      <c r="F2241" s="158" t="s">
        <v>2307</v>
      </c>
      <c r="H2241" s="159">
        <v>8.9779999999999998</v>
      </c>
      <c r="I2241" s="160"/>
      <c r="L2241" s="156"/>
      <c r="M2241" s="161"/>
      <c r="T2241" s="162"/>
      <c r="AT2241" s="157" t="s">
        <v>177</v>
      </c>
      <c r="AU2241" s="157" t="s">
        <v>87</v>
      </c>
      <c r="AV2241" s="13" t="s">
        <v>87</v>
      </c>
      <c r="AW2241" s="13" t="s">
        <v>38</v>
      </c>
      <c r="AX2241" s="13" t="s">
        <v>78</v>
      </c>
      <c r="AY2241" s="157" t="s">
        <v>165</v>
      </c>
    </row>
    <row r="2242" spans="2:65" s="14" customFormat="1" ht="10.199999999999999">
      <c r="B2242" s="163"/>
      <c r="D2242" s="150" t="s">
        <v>177</v>
      </c>
      <c r="E2242" s="164" t="s">
        <v>31</v>
      </c>
      <c r="F2242" s="165" t="s">
        <v>180</v>
      </c>
      <c r="H2242" s="166">
        <v>24.29</v>
      </c>
      <c r="I2242" s="167"/>
      <c r="L2242" s="163"/>
      <c r="M2242" s="168"/>
      <c r="T2242" s="169"/>
      <c r="AT2242" s="164" t="s">
        <v>177</v>
      </c>
      <c r="AU2242" s="164" t="s">
        <v>87</v>
      </c>
      <c r="AV2242" s="14" t="s">
        <v>173</v>
      </c>
      <c r="AW2242" s="14" t="s">
        <v>38</v>
      </c>
      <c r="AX2242" s="14" t="s">
        <v>39</v>
      </c>
      <c r="AY2242" s="164" t="s">
        <v>165</v>
      </c>
    </row>
    <row r="2243" spans="2:65" s="1" customFormat="1" ht="16.5" customHeight="1">
      <c r="B2243" s="35"/>
      <c r="C2243" s="177" t="s">
        <v>2308</v>
      </c>
      <c r="D2243" s="177" t="s">
        <v>409</v>
      </c>
      <c r="E2243" s="178" t="s">
        <v>2309</v>
      </c>
      <c r="F2243" s="179" t="s">
        <v>2310</v>
      </c>
      <c r="G2243" s="180" t="s">
        <v>183</v>
      </c>
      <c r="H2243" s="181">
        <v>26.719000000000001</v>
      </c>
      <c r="I2243" s="182"/>
      <c r="J2243" s="183">
        <f>ROUND(I2243*H2243,2)</f>
        <v>0</v>
      </c>
      <c r="K2243" s="179" t="s">
        <v>2311</v>
      </c>
      <c r="L2243" s="184"/>
      <c r="M2243" s="185" t="s">
        <v>31</v>
      </c>
      <c r="N2243" s="186" t="s">
        <v>49</v>
      </c>
      <c r="P2243" s="141">
        <f>O2243*H2243</f>
        <v>0</v>
      </c>
      <c r="Q2243" s="141">
        <v>0</v>
      </c>
      <c r="R2243" s="141">
        <f>Q2243*H2243</f>
        <v>0</v>
      </c>
      <c r="S2243" s="141">
        <v>0</v>
      </c>
      <c r="T2243" s="142">
        <f>S2243*H2243</f>
        <v>0</v>
      </c>
      <c r="AR2243" s="143" t="s">
        <v>483</v>
      </c>
      <c r="AT2243" s="143" t="s">
        <v>409</v>
      </c>
      <c r="AU2243" s="143" t="s">
        <v>87</v>
      </c>
      <c r="AY2243" s="19" t="s">
        <v>165</v>
      </c>
      <c r="BE2243" s="144">
        <f>IF(N2243="základní",J2243,0)</f>
        <v>0</v>
      </c>
      <c r="BF2243" s="144">
        <f>IF(N2243="snížená",J2243,0)</f>
        <v>0</v>
      </c>
      <c r="BG2243" s="144">
        <f>IF(N2243="zákl. přenesená",J2243,0)</f>
        <v>0</v>
      </c>
      <c r="BH2243" s="144">
        <f>IF(N2243="sníž. přenesená",J2243,0)</f>
        <v>0</v>
      </c>
      <c r="BI2243" s="144">
        <f>IF(N2243="nulová",J2243,0)</f>
        <v>0</v>
      </c>
      <c r="BJ2243" s="19" t="s">
        <v>39</v>
      </c>
      <c r="BK2243" s="144">
        <f>ROUND(I2243*H2243,2)</f>
        <v>0</v>
      </c>
      <c r="BL2243" s="19" t="s">
        <v>313</v>
      </c>
      <c r="BM2243" s="143" t="s">
        <v>2312</v>
      </c>
    </row>
    <row r="2244" spans="2:65" s="13" customFormat="1" ht="10.199999999999999">
      <c r="B2244" s="156"/>
      <c r="D2244" s="150" t="s">
        <v>177</v>
      </c>
      <c r="E2244" s="157" t="s">
        <v>31</v>
      </c>
      <c r="F2244" s="158" t="s">
        <v>2313</v>
      </c>
      <c r="H2244" s="159">
        <v>26.719000000000001</v>
      </c>
      <c r="I2244" s="160"/>
      <c r="L2244" s="156"/>
      <c r="M2244" s="161"/>
      <c r="T2244" s="162"/>
      <c r="AT2244" s="157" t="s">
        <v>177</v>
      </c>
      <c r="AU2244" s="157" t="s">
        <v>87</v>
      </c>
      <c r="AV2244" s="13" t="s">
        <v>87</v>
      </c>
      <c r="AW2244" s="13" t="s">
        <v>38</v>
      </c>
      <c r="AX2244" s="13" t="s">
        <v>39</v>
      </c>
      <c r="AY2244" s="157" t="s">
        <v>165</v>
      </c>
    </row>
    <row r="2245" spans="2:65" s="1" customFormat="1" ht="33" customHeight="1">
      <c r="B2245" s="35"/>
      <c r="C2245" s="132" t="s">
        <v>2314</v>
      </c>
      <c r="D2245" s="132" t="s">
        <v>168</v>
      </c>
      <c r="E2245" s="133" t="s">
        <v>2315</v>
      </c>
      <c r="F2245" s="134" t="s">
        <v>2316</v>
      </c>
      <c r="G2245" s="135" t="s">
        <v>183</v>
      </c>
      <c r="H2245" s="136">
        <v>170.624</v>
      </c>
      <c r="I2245" s="137"/>
      <c r="J2245" s="138">
        <f>ROUND(I2245*H2245,2)</f>
        <v>0</v>
      </c>
      <c r="K2245" s="134" t="s">
        <v>172</v>
      </c>
      <c r="L2245" s="35"/>
      <c r="M2245" s="139" t="s">
        <v>31</v>
      </c>
      <c r="N2245" s="140" t="s">
        <v>49</v>
      </c>
      <c r="P2245" s="141">
        <f>O2245*H2245</f>
        <v>0</v>
      </c>
      <c r="Q2245" s="141">
        <v>2.1000000000000001E-4</v>
      </c>
      <c r="R2245" s="141">
        <f>Q2245*H2245</f>
        <v>3.5831040000000001E-2</v>
      </c>
      <c r="S2245" s="141">
        <v>0</v>
      </c>
      <c r="T2245" s="142">
        <f>S2245*H2245</f>
        <v>0</v>
      </c>
      <c r="AR2245" s="143" t="s">
        <v>313</v>
      </c>
      <c r="AT2245" s="143" t="s">
        <v>168</v>
      </c>
      <c r="AU2245" s="143" t="s">
        <v>87</v>
      </c>
      <c r="AY2245" s="19" t="s">
        <v>165</v>
      </c>
      <c r="BE2245" s="144">
        <f>IF(N2245="základní",J2245,0)</f>
        <v>0</v>
      </c>
      <c r="BF2245" s="144">
        <f>IF(N2245="snížená",J2245,0)</f>
        <v>0</v>
      </c>
      <c r="BG2245" s="144">
        <f>IF(N2245="zákl. přenesená",J2245,0)</f>
        <v>0</v>
      </c>
      <c r="BH2245" s="144">
        <f>IF(N2245="sníž. přenesená",J2245,0)</f>
        <v>0</v>
      </c>
      <c r="BI2245" s="144">
        <f>IF(N2245="nulová",J2245,0)</f>
        <v>0</v>
      </c>
      <c r="BJ2245" s="19" t="s">
        <v>39</v>
      </c>
      <c r="BK2245" s="144">
        <f>ROUND(I2245*H2245,2)</f>
        <v>0</v>
      </c>
      <c r="BL2245" s="19" t="s">
        <v>313</v>
      </c>
      <c r="BM2245" s="143" t="s">
        <v>2317</v>
      </c>
    </row>
    <row r="2246" spans="2:65" s="1" customFormat="1" ht="10.199999999999999" hidden="1">
      <c r="B2246" s="35"/>
      <c r="D2246" s="145" t="s">
        <v>175</v>
      </c>
      <c r="F2246" s="146" t="s">
        <v>2318</v>
      </c>
      <c r="I2246" s="147"/>
      <c r="L2246" s="35"/>
      <c r="M2246" s="148"/>
      <c r="T2246" s="56"/>
      <c r="AT2246" s="19" t="s">
        <v>175</v>
      </c>
      <c r="AU2246" s="19" t="s">
        <v>87</v>
      </c>
    </row>
    <row r="2247" spans="2:65" s="12" customFormat="1" ht="10.199999999999999">
      <c r="B2247" s="149"/>
      <c r="D2247" s="150" t="s">
        <v>177</v>
      </c>
      <c r="E2247" s="151" t="s">
        <v>31</v>
      </c>
      <c r="F2247" s="152" t="s">
        <v>2319</v>
      </c>
      <c r="H2247" s="151" t="s">
        <v>31</v>
      </c>
      <c r="I2247" s="153"/>
      <c r="L2247" s="149"/>
      <c r="M2247" s="154"/>
      <c r="T2247" s="155"/>
      <c r="AT2247" s="151" t="s">
        <v>177</v>
      </c>
      <c r="AU2247" s="151" t="s">
        <v>87</v>
      </c>
      <c r="AV2247" s="12" t="s">
        <v>39</v>
      </c>
      <c r="AW2247" s="12" t="s">
        <v>38</v>
      </c>
      <c r="AX2247" s="12" t="s">
        <v>78</v>
      </c>
      <c r="AY2247" s="151" t="s">
        <v>165</v>
      </c>
    </row>
    <row r="2248" spans="2:65" s="12" customFormat="1" ht="10.199999999999999">
      <c r="B2248" s="149"/>
      <c r="D2248" s="150" t="s">
        <v>177</v>
      </c>
      <c r="E2248" s="151" t="s">
        <v>31</v>
      </c>
      <c r="F2248" s="152" t="s">
        <v>2320</v>
      </c>
      <c r="H2248" s="151" t="s">
        <v>31</v>
      </c>
      <c r="I2248" s="153"/>
      <c r="L2248" s="149"/>
      <c r="M2248" s="154"/>
      <c r="T2248" s="155"/>
      <c r="AT2248" s="151" t="s">
        <v>177</v>
      </c>
      <c r="AU2248" s="151" t="s">
        <v>87</v>
      </c>
      <c r="AV2248" s="12" t="s">
        <v>39</v>
      </c>
      <c r="AW2248" s="12" t="s">
        <v>38</v>
      </c>
      <c r="AX2248" s="12" t="s">
        <v>78</v>
      </c>
      <c r="AY2248" s="151" t="s">
        <v>165</v>
      </c>
    </row>
    <row r="2249" spans="2:65" s="13" customFormat="1" ht="10.199999999999999">
      <c r="B2249" s="156"/>
      <c r="D2249" s="150" t="s">
        <v>177</v>
      </c>
      <c r="E2249" s="157" t="s">
        <v>31</v>
      </c>
      <c r="F2249" s="158" t="s">
        <v>2321</v>
      </c>
      <c r="H2249" s="159">
        <v>4.7699999999999996</v>
      </c>
      <c r="I2249" s="160"/>
      <c r="L2249" s="156"/>
      <c r="M2249" s="161"/>
      <c r="T2249" s="162"/>
      <c r="AT2249" s="157" t="s">
        <v>177</v>
      </c>
      <c r="AU2249" s="157" t="s">
        <v>87</v>
      </c>
      <c r="AV2249" s="13" t="s">
        <v>87</v>
      </c>
      <c r="AW2249" s="13" t="s">
        <v>38</v>
      </c>
      <c r="AX2249" s="13" t="s">
        <v>78</v>
      </c>
      <c r="AY2249" s="157" t="s">
        <v>165</v>
      </c>
    </row>
    <row r="2250" spans="2:65" s="12" customFormat="1" ht="10.199999999999999">
      <c r="B2250" s="149"/>
      <c r="D2250" s="150" t="s">
        <v>177</v>
      </c>
      <c r="E2250" s="151" t="s">
        <v>31</v>
      </c>
      <c r="F2250" s="152" t="s">
        <v>2322</v>
      </c>
      <c r="H2250" s="151" t="s">
        <v>31</v>
      </c>
      <c r="I2250" s="153"/>
      <c r="L2250" s="149"/>
      <c r="M2250" s="154"/>
      <c r="T2250" s="155"/>
      <c r="AT2250" s="151" t="s">
        <v>177</v>
      </c>
      <c r="AU2250" s="151" t="s">
        <v>87</v>
      </c>
      <c r="AV2250" s="12" t="s">
        <v>39</v>
      </c>
      <c r="AW2250" s="12" t="s">
        <v>38</v>
      </c>
      <c r="AX2250" s="12" t="s">
        <v>78</v>
      </c>
      <c r="AY2250" s="151" t="s">
        <v>165</v>
      </c>
    </row>
    <row r="2251" spans="2:65" s="13" customFormat="1" ht="10.199999999999999">
      <c r="B2251" s="156"/>
      <c r="D2251" s="150" t="s">
        <v>177</v>
      </c>
      <c r="E2251" s="157" t="s">
        <v>31</v>
      </c>
      <c r="F2251" s="158" t="s">
        <v>2323</v>
      </c>
      <c r="H2251" s="159">
        <v>85.222999999999999</v>
      </c>
      <c r="I2251" s="160"/>
      <c r="L2251" s="156"/>
      <c r="M2251" s="161"/>
      <c r="T2251" s="162"/>
      <c r="AT2251" s="157" t="s">
        <v>177</v>
      </c>
      <c r="AU2251" s="157" t="s">
        <v>87</v>
      </c>
      <c r="AV2251" s="13" t="s">
        <v>87</v>
      </c>
      <c r="AW2251" s="13" t="s">
        <v>38</v>
      </c>
      <c r="AX2251" s="13" t="s">
        <v>78</v>
      </c>
      <c r="AY2251" s="157" t="s">
        <v>165</v>
      </c>
    </row>
    <row r="2252" spans="2:65" s="12" customFormat="1" ht="10.199999999999999">
      <c r="B2252" s="149"/>
      <c r="D2252" s="150" t="s">
        <v>177</v>
      </c>
      <c r="E2252" s="151" t="s">
        <v>31</v>
      </c>
      <c r="F2252" s="152" t="s">
        <v>2324</v>
      </c>
      <c r="H2252" s="151" t="s">
        <v>31</v>
      </c>
      <c r="I2252" s="153"/>
      <c r="L2252" s="149"/>
      <c r="M2252" s="154"/>
      <c r="T2252" s="155"/>
      <c r="AT2252" s="151" t="s">
        <v>177</v>
      </c>
      <c r="AU2252" s="151" t="s">
        <v>87</v>
      </c>
      <c r="AV2252" s="12" t="s">
        <v>39</v>
      </c>
      <c r="AW2252" s="12" t="s">
        <v>38</v>
      </c>
      <c r="AX2252" s="12" t="s">
        <v>78</v>
      </c>
      <c r="AY2252" s="151" t="s">
        <v>165</v>
      </c>
    </row>
    <row r="2253" spans="2:65" s="13" customFormat="1" ht="10.199999999999999">
      <c r="B2253" s="156"/>
      <c r="D2253" s="150" t="s">
        <v>177</v>
      </c>
      <c r="E2253" s="157" t="s">
        <v>31</v>
      </c>
      <c r="F2253" s="158" t="s">
        <v>2325</v>
      </c>
      <c r="H2253" s="159">
        <v>-13</v>
      </c>
      <c r="I2253" s="160"/>
      <c r="L2253" s="156"/>
      <c r="M2253" s="161"/>
      <c r="T2253" s="162"/>
      <c r="AT2253" s="157" t="s">
        <v>177</v>
      </c>
      <c r="AU2253" s="157" t="s">
        <v>87</v>
      </c>
      <c r="AV2253" s="13" t="s">
        <v>87</v>
      </c>
      <c r="AW2253" s="13" t="s">
        <v>38</v>
      </c>
      <c r="AX2253" s="13" t="s">
        <v>78</v>
      </c>
      <c r="AY2253" s="157" t="s">
        <v>165</v>
      </c>
    </row>
    <row r="2254" spans="2:65" s="13" customFormat="1" ht="10.199999999999999">
      <c r="B2254" s="156"/>
      <c r="D2254" s="150" t="s">
        <v>177</v>
      </c>
      <c r="E2254" s="157" t="s">
        <v>31</v>
      </c>
      <c r="F2254" s="158" t="s">
        <v>2326</v>
      </c>
      <c r="H2254" s="159">
        <v>-4.2949999999999999</v>
      </c>
      <c r="I2254" s="160"/>
      <c r="L2254" s="156"/>
      <c r="M2254" s="161"/>
      <c r="T2254" s="162"/>
      <c r="AT2254" s="157" t="s">
        <v>177</v>
      </c>
      <c r="AU2254" s="157" t="s">
        <v>87</v>
      </c>
      <c r="AV2254" s="13" t="s">
        <v>87</v>
      </c>
      <c r="AW2254" s="13" t="s">
        <v>38</v>
      </c>
      <c r="AX2254" s="13" t="s">
        <v>78</v>
      </c>
      <c r="AY2254" s="157" t="s">
        <v>165</v>
      </c>
    </row>
    <row r="2255" spans="2:65" s="13" customFormat="1" ht="10.199999999999999">
      <c r="B2255" s="156"/>
      <c r="D2255" s="150" t="s">
        <v>177</v>
      </c>
      <c r="E2255" s="157" t="s">
        <v>31</v>
      </c>
      <c r="F2255" s="158" t="s">
        <v>2327</v>
      </c>
      <c r="H2255" s="159">
        <v>-2.1949999999999998</v>
      </c>
      <c r="I2255" s="160"/>
      <c r="L2255" s="156"/>
      <c r="M2255" s="161"/>
      <c r="T2255" s="162"/>
      <c r="AT2255" s="157" t="s">
        <v>177</v>
      </c>
      <c r="AU2255" s="157" t="s">
        <v>87</v>
      </c>
      <c r="AV2255" s="13" t="s">
        <v>87</v>
      </c>
      <c r="AW2255" s="13" t="s">
        <v>38</v>
      </c>
      <c r="AX2255" s="13" t="s">
        <v>78</v>
      </c>
      <c r="AY2255" s="157" t="s">
        <v>165</v>
      </c>
    </row>
    <row r="2256" spans="2:65" s="13" customFormat="1" ht="10.199999999999999">
      <c r="B2256" s="156"/>
      <c r="D2256" s="150" t="s">
        <v>177</v>
      </c>
      <c r="E2256" s="157" t="s">
        <v>31</v>
      </c>
      <c r="F2256" s="158" t="s">
        <v>2328</v>
      </c>
      <c r="H2256" s="159">
        <v>-0.70399999999999996</v>
      </c>
      <c r="I2256" s="160"/>
      <c r="L2256" s="156"/>
      <c r="M2256" s="161"/>
      <c r="T2256" s="162"/>
      <c r="AT2256" s="157" t="s">
        <v>177</v>
      </c>
      <c r="AU2256" s="157" t="s">
        <v>87</v>
      </c>
      <c r="AV2256" s="13" t="s">
        <v>87</v>
      </c>
      <c r="AW2256" s="13" t="s">
        <v>38</v>
      </c>
      <c r="AX2256" s="13" t="s">
        <v>78</v>
      </c>
      <c r="AY2256" s="157" t="s">
        <v>165</v>
      </c>
    </row>
    <row r="2257" spans="2:65" s="12" customFormat="1" ht="10.199999999999999">
      <c r="B2257" s="149"/>
      <c r="D2257" s="150" t="s">
        <v>177</v>
      </c>
      <c r="E2257" s="151" t="s">
        <v>31</v>
      </c>
      <c r="F2257" s="152" t="s">
        <v>2329</v>
      </c>
      <c r="H2257" s="151" t="s">
        <v>31</v>
      </c>
      <c r="I2257" s="153"/>
      <c r="L2257" s="149"/>
      <c r="M2257" s="154"/>
      <c r="T2257" s="155"/>
      <c r="AT2257" s="151" t="s">
        <v>177</v>
      </c>
      <c r="AU2257" s="151" t="s">
        <v>87</v>
      </c>
      <c r="AV2257" s="12" t="s">
        <v>39</v>
      </c>
      <c r="AW2257" s="12" t="s">
        <v>38</v>
      </c>
      <c r="AX2257" s="12" t="s">
        <v>78</v>
      </c>
      <c r="AY2257" s="151" t="s">
        <v>165</v>
      </c>
    </row>
    <row r="2258" spans="2:65" s="13" customFormat="1" ht="10.199999999999999">
      <c r="B2258" s="156"/>
      <c r="D2258" s="150" t="s">
        <v>177</v>
      </c>
      <c r="E2258" s="157" t="s">
        <v>31</v>
      </c>
      <c r="F2258" s="158" t="s">
        <v>2330</v>
      </c>
      <c r="H2258" s="159">
        <v>18.869</v>
      </c>
      <c r="I2258" s="160"/>
      <c r="L2258" s="156"/>
      <c r="M2258" s="161"/>
      <c r="T2258" s="162"/>
      <c r="AT2258" s="157" t="s">
        <v>177</v>
      </c>
      <c r="AU2258" s="157" t="s">
        <v>87</v>
      </c>
      <c r="AV2258" s="13" t="s">
        <v>87</v>
      </c>
      <c r="AW2258" s="13" t="s">
        <v>38</v>
      </c>
      <c r="AX2258" s="13" t="s">
        <v>78</v>
      </c>
      <c r="AY2258" s="157" t="s">
        <v>165</v>
      </c>
    </row>
    <row r="2259" spans="2:65" s="12" customFormat="1" ht="10.199999999999999">
      <c r="B2259" s="149"/>
      <c r="D2259" s="150" t="s">
        <v>177</v>
      </c>
      <c r="E2259" s="151" t="s">
        <v>31</v>
      </c>
      <c r="F2259" s="152" t="s">
        <v>2331</v>
      </c>
      <c r="H2259" s="151" t="s">
        <v>31</v>
      </c>
      <c r="I2259" s="153"/>
      <c r="L2259" s="149"/>
      <c r="M2259" s="154"/>
      <c r="T2259" s="155"/>
      <c r="AT2259" s="151" t="s">
        <v>177</v>
      </c>
      <c r="AU2259" s="151" t="s">
        <v>87</v>
      </c>
      <c r="AV2259" s="12" t="s">
        <v>39</v>
      </c>
      <c r="AW2259" s="12" t="s">
        <v>38</v>
      </c>
      <c r="AX2259" s="12" t="s">
        <v>78</v>
      </c>
      <c r="AY2259" s="151" t="s">
        <v>165</v>
      </c>
    </row>
    <row r="2260" spans="2:65" s="13" customFormat="1" ht="10.199999999999999">
      <c r="B2260" s="156"/>
      <c r="D2260" s="150" t="s">
        <v>177</v>
      </c>
      <c r="E2260" s="157" t="s">
        <v>31</v>
      </c>
      <c r="F2260" s="158" t="s">
        <v>2332</v>
      </c>
      <c r="H2260" s="159">
        <v>80.272999999999996</v>
      </c>
      <c r="I2260" s="160"/>
      <c r="L2260" s="156"/>
      <c r="M2260" s="161"/>
      <c r="T2260" s="162"/>
      <c r="AT2260" s="157" t="s">
        <v>177</v>
      </c>
      <c r="AU2260" s="157" t="s">
        <v>87</v>
      </c>
      <c r="AV2260" s="13" t="s">
        <v>87</v>
      </c>
      <c r="AW2260" s="13" t="s">
        <v>38</v>
      </c>
      <c r="AX2260" s="13" t="s">
        <v>78</v>
      </c>
      <c r="AY2260" s="157" t="s">
        <v>165</v>
      </c>
    </row>
    <row r="2261" spans="2:65" s="12" customFormat="1" ht="10.199999999999999">
      <c r="B2261" s="149"/>
      <c r="D2261" s="150" t="s">
        <v>177</v>
      </c>
      <c r="E2261" s="151" t="s">
        <v>31</v>
      </c>
      <c r="F2261" s="152" t="s">
        <v>2324</v>
      </c>
      <c r="H2261" s="151" t="s">
        <v>31</v>
      </c>
      <c r="I2261" s="153"/>
      <c r="L2261" s="149"/>
      <c r="M2261" s="154"/>
      <c r="T2261" s="155"/>
      <c r="AT2261" s="151" t="s">
        <v>177</v>
      </c>
      <c r="AU2261" s="151" t="s">
        <v>87</v>
      </c>
      <c r="AV2261" s="12" t="s">
        <v>39</v>
      </c>
      <c r="AW2261" s="12" t="s">
        <v>38</v>
      </c>
      <c r="AX2261" s="12" t="s">
        <v>78</v>
      </c>
      <c r="AY2261" s="151" t="s">
        <v>165</v>
      </c>
    </row>
    <row r="2262" spans="2:65" s="13" customFormat="1" ht="10.199999999999999">
      <c r="B2262" s="156"/>
      <c r="D2262" s="150" t="s">
        <v>177</v>
      </c>
      <c r="E2262" s="157" t="s">
        <v>31</v>
      </c>
      <c r="F2262" s="158" t="s">
        <v>2333</v>
      </c>
      <c r="H2262" s="159">
        <v>-8.9849999999999994</v>
      </c>
      <c r="I2262" s="160"/>
      <c r="L2262" s="156"/>
      <c r="M2262" s="161"/>
      <c r="T2262" s="162"/>
      <c r="AT2262" s="157" t="s">
        <v>177</v>
      </c>
      <c r="AU2262" s="157" t="s">
        <v>87</v>
      </c>
      <c r="AV2262" s="13" t="s">
        <v>87</v>
      </c>
      <c r="AW2262" s="13" t="s">
        <v>38</v>
      </c>
      <c r="AX2262" s="13" t="s">
        <v>78</v>
      </c>
      <c r="AY2262" s="157" t="s">
        <v>165</v>
      </c>
    </row>
    <row r="2263" spans="2:65" s="13" customFormat="1" ht="10.199999999999999">
      <c r="B2263" s="156"/>
      <c r="D2263" s="150" t="s">
        <v>177</v>
      </c>
      <c r="E2263" s="157" t="s">
        <v>31</v>
      </c>
      <c r="F2263" s="158" t="s">
        <v>2334</v>
      </c>
      <c r="H2263" s="159">
        <v>-6.75</v>
      </c>
      <c r="I2263" s="160"/>
      <c r="L2263" s="156"/>
      <c r="M2263" s="161"/>
      <c r="T2263" s="162"/>
      <c r="AT2263" s="157" t="s">
        <v>177</v>
      </c>
      <c r="AU2263" s="157" t="s">
        <v>87</v>
      </c>
      <c r="AV2263" s="13" t="s">
        <v>87</v>
      </c>
      <c r="AW2263" s="13" t="s">
        <v>38</v>
      </c>
      <c r="AX2263" s="13" t="s">
        <v>78</v>
      </c>
      <c r="AY2263" s="157" t="s">
        <v>165</v>
      </c>
    </row>
    <row r="2264" spans="2:65" s="13" customFormat="1" ht="10.199999999999999">
      <c r="B2264" s="156"/>
      <c r="D2264" s="150" t="s">
        <v>177</v>
      </c>
      <c r="E2264" s="157" t="s">
        <v>31</v>
      </c>
      <c r="F2264" s="158" t="s">
        <v>2335</v>
      </c>
      <c r="H2264" s="159">
        <v>-3.31</v>
      </c>
      <c r="I2264" s="160"/>
      <c r="L2264" s="156"/>
      <c r="M2264" s="161"/>
      <c r="T2264" s="162"/>
      <c r="AT2264" s="157" t="s">
        <v>177</v>
      </c>
      <c r="AU2264" s="157" t="s">
        <v>87</v>
      </c>
      <c r="AV2264" s="13" t="s">
        <v>87</v>
      </c>
      <c r="AW2264" s="13" t="s">
        <v>38</v>
      </c>
      <c r="AX2264" s="13" t="s">
        <v>78</v>
      </c>
      <c r="AY2264" s="157" t="s">
        <v>165</v>
      </c>
    </row>
    <row r="2265" spans="2:65" s="13" customFormat="1" ht="10.199999999999999">
      <c r="B2265" s="156"/>
      <c r="D2265" s="150" t="s">
        <v>177</v>
      </c>
      <c r="E2265" s="157" t="s">
        <v>31</v>
      </c>
      <c r="F2265" s="158" t="s">
        <v>2336</v>
      </c>
      <c r="H2265" s="159">
        <v>-0.64</v>
      </c>
      <c r="I2265" s="160"/>
      <c r="L2265" s="156"/>
      <c r="M2265" s="161"/>
      <c r="T2265" s="162"/>
      <c r="AT2265" s="157" t="s">
        <v>177</v>
      </c>
      <c r="AU2265" s="157" t="s">
        <v>87</v>
      </c>
      <c r="AV2265" s="13" t="s">
        <v>87</v>
      </c>
      <c r="AW2265" s="13" t="s">
        <v>38</v>
      </c>
      <c r="AX2265" s="13" t="s">
        <v>78</v>
      </c>
      <c r="AY2265" s="157" t="s">
        <v>165</v>
      </c>
    </row>
    <row r="2266" spans="2:65" s="12" customFormat="1" ht="10.199999999999999">
      <c r="B2266" s="149"/>
      <c r="D2266" s="150" t="s">
        <v>177</v>
      </c>
      <c r="E2266" s="151" t="s">
        <v>31</v>
      </c>
      <c r="F2266" s="152" t="s">
        <v>2329</v>
      </c>
      <c r="H2266" s="151" t="s">
        <v>31</v>
      </c>
      <c r="I2266" s="153"/>
      <c r="L2266" s="149"/>
      <c r="M2266" s="154"/>
      <c r="T2266" s="155"/>
      <c r="AT2266" s="151" t="s">
        <v>177</v>
      </c>
      <c r="AU2266" s="151" t="s">
        <v>87</v>
      </c>
      <c r="AV2266" s="12" t="s">
        <v>39</v>
      </c>
      <c r="AW2266" s="12" t="s">
        <v>38</v>
      </c>
      <c r="AX2266" s="12" t="s">
        <v>78</v>
      </c>
      <c r="AY2266" s="151" t="s">
        <v>165</v>
      </c>
    </row>
    <row r="2267" spans="2:65" s="13" customFormat="1" ht="10.199999999999999">
      <c r="B2267" s="156"/>
      <c r="D2267" s="150" t="s">
        <v>177</v>
      </c>
      <c r="E2267" s="157" t="s">
        <v>31</v>
      </c>
      <c r="F2267" s="158" t="s">
        <v>2337</v>
      </c>
      <c r="H2267" s="159">
        <v>16.957999999999998</v>
      </c>
      <c r="I2267" s="160"/>
      <c r="L2267" s="156"/>
      <c r="M2267" s="161"/>
      <c r="T2267" s="162"/>
      <c r="AT2267" s="157" t="s">
        <v>177</v>
      </c>
      <c r="AU2267" s="157" t="s">
        <v>87</v>
      </c>
      <c r="AV2267" s="13" t="s">
        <v>87</v>
      </c>
      <c r="AW2267" s="13" t="s">
        <v>38</v>
      </c>
      <c r="AX2267" s="13" t="s">
        <v>78</v>
      </c>
      <c r="AY2267" s="157" t="s">
        <v>165</v>
      </c>
    </row>
    <row r="2268" spans="2:65" s="12" customFormat="1" ht="10.199999999999999">
      <c r="B2268" s="149"/>
      <c r="D2268" s="150" t="s">
        <v>177</v>
      </c>
      <c r="E2268" s="151" t="s">
        <v>31</v>
      </c>
      <c r="F2268" s="152" t="s">
        <v>2338</v>
      </c>
      <c r="H2268" s="151" t="s">
        <v>31</v>
      </c>
      <c r="I2268" s="153"/>
      <c r="L2268" s="149"/>
      <c r="M2268" s="154"/>
      <c r="T2268" s="155"/>
      <c r="AT2268" s="151" t="s">
        <v>177</v>
      </c>
      <c r="AU2268" s="151" t="s">
        <v>87</v>
      </c>
      <c r="AV2268" s="12" t="s">
        <v>39</v>
      </c>
      <c r="AW2268" s="12" t="s">
        <v>38</v>
      </c>
      <c r="AX2268" s="12" t="s">
        <v>78</v>
      </c>
      <c r="AY2268" s="151" t="s">
        <v>165</v>
      </c>
    </row>
    <row r="2269" spans="2:65" s="13" customFormat="1" ht="10.199999999999999">
      <c r="B2269" s="156"/>
      <c r="D2269" s="150" t="s">
        <v>177</v>
      </c>
      <c r="E2269" s="157" t="s">
        <v>31</v>
      </c>
      <c r="F2269" s="158" t="s">
        <v>260</v>
      </c>
      <c r="H2269" s="159">
        <v>4.41</v>
      </c>
      <c r="I2269" s="160"/>
      <c r="L2269" s="156"/>
      <c r="M2269" s="161"/>
      <c r="T2269" s="162"/>
      <c r="AT2269" s="157" t="s">
        <v>177</v>
      </c>
      <c r="AU2269" s="157" t="s">
        <v>87</v>
      </c>
      <c r="AV2269" s="13" t="s">
        <v>87</v>
      </c>
      <c r="AW2269" s="13" t="s">
        <v>38</v>
      </c>
      <c r="AX2269" s="13" t="s">
        <v>78</v>
      </c>
      <c r="AY2269" s="157" t="s">
        <v>165</v>
      </c>
    </row>
    <row r="2270" spans="2:65" s="14" customFormat="1" ht="10.199999999999999">
      <c r="B2270" s="163"/>
      <c r="D2270" s="150" t="s">
        <v>177</v>
      </c>
      <c r="E2270" s="164" t="s">
        <v>31</v>
      </c>
      <c r="F2270" s="165" t="s">
        <v>180</v>
      </c>
      <c r="H2270" s="166">
        <v>170.624</v>
      </c>
      <c r="I2270" s="167"/>
      <c r="L2270" s="163"/>
      <c r="M2270" s="168"/>
      <c r="T2270" s="169"/>
      <c r="AT2270" s="164" t="s">
        <v>177</v>
      </c>
      <c r="AU2270" s="164" t="s">
        <v>87</v>
      </c>
      <c r="AV2270" s="14" t="s">
        <v>173</v>
      </c>
      <c r="AW2270" s="14" t="s">
        <v>38</v>
      </c>
      <c r="AX2270" s="14" t="s">
        <v>39</v>
      </c>
      <c r="AY2270" s="164" t="s">
        <v>165</v>
      </c>
    </row>
    <row r="2271" spans="2:65" s="1" customFormat="1" ht="37.799999999999997" customHeight="1">
      <c r="B2271" s="35"/>
      <c r="C2271" s="132" t="s">
        <v>2339</v>
      </c>
      <c r="D2271" s="132" t="s">
        <v>168</v>
      </c>
      <c r="E2271" s="133" t="s">
        <v>2340</v>
      </c>
      <c r="F2271" s="134" t="s">
        <v>2341</v>
      </c>
      <c r="G2271" s="135" t="s">
        <v>183</v>
      </c>
      <c r="H2271" s="136">
        <v>100.974</v>
      </c>
      <c r="I2271" s="137"/>
      <c r="J2271" s="138">
        <f>ROUND(I2271*H2271,2)</f>
        <v>0</v>
      </c>
      <c r="K2271" s="134" t="s">
        <v>172</v>
      </c>
      <c r="L2271" s="35"/>
      <c r="M2271" s="139" t="s">
        <v>31</v>
      </c>
      <c r="N2271" s="140" t="s">
        <v>49</v>
      </c>
      <c r="P2271" s="141">
        <f>O2271*H2271</f>
        <v>0</v>
      </c>
      <c r="Q2271" s="141">
        <v>1.0000000000000001E-5</v>
      </c>
      <c r="R2271" s="141">
        <f>Q2271*H2271</f>
        <v>1.0097400000000001E-3</v>
      </c>
      <c r="S2271" s="141">
        <v>0</v>
      </c>
      <c r="T2271" s="142">
        <f>S2271*H2271</f>
        <v>0</v>
      </c>
      <c r="AR2271" s="143" t="s">
        <v>313</v>
      </c>
      <c r="AT2271" s="143" t="s">
        <v>168</v>
      </c>
      <c r="AU2271" s="143" t="s">
        <v>87</v>
      </c>
      <c r="AY2271" s="19" t="s">
        <v>165</v>
      </c>
      <c r="BE2271" s="144">
        <f>IF(N2271="základní",J2271,0)</f>
        <v>0</v>
      </c>
      <c r="BF2271" s="144">
        <f>IF(N2271="snížená",J2271,0)</f>
        <v>0</v>
      </c>
      <c r="BG2271" s="144">
        <f>IF(N2271="zákl. přenesená",J2271,0)</f>
        <v>0</v>
      </c>
      <c r="BH2271" s="144">
        <f>IF(N2271="sníž. přenesená",J2271,0)</f>
        <v>0</v>
      </c>
      <c r="BI2271" s="144">
        <f>IF(N2271="nulová",J2271,0)</f>
        <v>0</v>
      </c>
      <c r="BJ2271" s="19" t="s">
        <v>39</v>
      </c>
      <c r="BK2271" s="144">
        <f>ROUND(I2271*H2271,2)</f>
        <v>0</v>
      </c>
      <c r="BL2271" s="19" t="s">
        <v>313</v>
      </c>
      <c r="BM2271" s="143" t="s">
        <v>2342</v>
      </c>
    </row>
    <row r="2272" spans="2:65" s="1" customFormat="1" ht="10.199999999999999" hidden="1">
      <c r="B2272" s="35"/>
      <c r="D2272" s="145" t="s">
        <v>175</v>
      </c>
      <c r="F2272" s="146" t="s">
        <v>2343</v>
      </c>
      <c r="I2272" s="147"/>
      <c r="L2272" s="35"/>
      <c r="M2272" s="148"/>
      <c r="T2272" s="56"/>
      <c r="AT2272" s="19" t="s">
        <v>175</v>
      </c>
      <c r="AU2272" s="19" t="s">
        <v>87</v>
      </c>
    </row>
    <row r="2273" spans="2:65" s="12" customFormat="1" ht="10.199999999999999">
      <c r="B2273" s="149"/>
      <c r="D2273" s="150" t="s">
        <v>177</v>
      </c>
      <c r="E2273" s="151" t="s">
        <v>31</v>
      </c>
      <c r="F2273" s="152" t="s">
        <v>2344</v>
      </c>
      <c r="H2273" s="151" t="s">
        <v>31</v>
      </c>
      <c r="I2273" s="153"/>
      <c r="L2273" s="149"/>
      <c r="M2273" s="154"/>
      <c r="T2273" s="155"/>
      <c r="AT2273" s="151" t="s">
        <v>177</v>
      </c>
      <c r="AU2273" s="151" t="s">
        <v>87</v>
      </c>
      <c r="AV2273" s="12" t="s">
        <v>39</v>
      </c>
      <c r="AW2273" s="12" t="s">
        <v>38</v>
      </c>
      <c r="AX2273" s="12" t="s">
        <v>78</v>
      </c>
      <c r="AY2273" s="151" t="s">
        <v>165</v>
      </c>
    </row>
    <row r="2274" spans="2:65" s="12" customFormat="1" ht="10.199999999999999">
      <c r="B2274" s="149"/>
      <c r="D2274" s="150" t="s">
        <v>177</v>
      </c>
      <c r="E2274" s="151" t="s">
        <v>31</v>
      </c>
      <c r="F2274" s="152" t="s">
        <v>2345</v>
      </c>
      <c r="H2274" s="151" t="s">
        <v>31</v>
      </c>
      <c r="I2274" s="153"/>
      <c r="L2274" s="149"/>
      <c r="M2274" s="154"/>
      <c r="T2274" s="155"/>
      <c r="AT2274" s="151" t="s">
        <v>177</v>
      </c>
      <c r="AU2274" s="151" t="s">
        <v>87</v>
      </c>
      <c r="AV2274" s="12" t="s">
        <v>39</v>
      </c>
      <c r="AW2274" s="12" t="s">
        <v>38</v>
      </c>
      <c r="AX2274" s="12" t="s">
        <v>78</v>
      </c>
      <c r="AY2274" s="151" t="s">
        <v>165</v>
      </c>
    </row>
    <row r="2275" spans="2:65" s="13" customFormat="1" ht="10.199999999999999">
      <c r="B2275" s="156"/>
      <c r="D2275" s="150" t="s">
        <v>177</v>
      </c>
      <c r="E2275" s="157" t="s">
        <v>31</v>
      </c>
      <c r="F2275" s="158" t="s">
        <v>2346</v>
      </c>
      <c r="H2275" s="159">
        <v>1.395</v>
      </c>
      <c r="I2275" s="160"/>
      <c r="L2275" s="156"/>
      <c r="M2275" s="161"/>
      <c r="T2275" s="162"/>
      <c r="AT2275" s="157" t="s">
        <v>177</v>
      </c>
      <c r="AU2275" s="157" t="s">
        <v>87</v>
      </c>
      <c r="AV2275" s="13" t="s">
        <v>87</v>
      </c>
      <c r="AW2275" s="13" t="s">
        <v>38</v>
      </c>
      <c r="AX2275" s="13" t="s">
        <v>78</v>
      </c>
      <c r="AY2275" s="157" t="s">
        <v>165</v>
      </c>
    </row>
    <row r="2276" spans="2:65" s="12" customFormat="1" ht="10.199999999999999">
      <c r="B2276" s="149"/>
      <c r="D2276" s="150" t="s">
        <v>177</v>
      </c>
      <c r="E2276" s="151" t="s">
        <v>31</v>
      </c>
      <c r="F2276" s="152" t="s">
        <v>2347</v>
      </c>
      <c r="H2276" s="151" t="s">
        <v>31</v>
      </c>
      <c r="I2276" s="153"/>
      <c r="L2276" s="149"/>
      <c r="M2276" s="154"/>
      <c r="T2276" s="155"/>
      <c r="AT2276" s="151" t="s">
        <v>177</v>
      </c>
      <c r="AU2276" s="151" t="s">
        <v>87</v>
      </c>
      <c r="AV2276" s="12" t="s">
        <v>39</v>
      </c>
      <c r="AW2276" s="12" t="s">
        <v>38</v>
      </c>
      <c r="AX2276" s="12" t="s">
        <v>78</v>
      </c>
      <c r="AY2276" s="151" t="s">
        <v>165</v>
      </c>
    </row>
    <row r="2277" spans="2:65" s="13" customFormat="1" ht="10.199999999999999">
      <c r="B2277" s="156"/>
      <c r="D2277" s="150" t="s">
        <v>177</v>
      </c>
      <c r="E2277" s="157" t="s">
        <v>31</v>
      </c>
      <c r="F2277" s="158" t="s">
        <v>2348</v>
      </c>
      <c r="H2277" s="159">
        <v>49.183999999999997</v>
      </c>
      <c r="I2277" s="160"/>
      <c r="L2277" s="156"/>
      <c r="M2277" s="161"/>
      <c r="T2277" s="162"/>
      <c r="AT2277" s="157" t="s">
        <v>177</v>
      </c>
      <c r="AU2277" s="157" t="s">
        <v>87</v>
      </c>
      <c r="AV2277" s="13" t="s">
        <v>87</v>
      </c>
      <c r="AW2277" s="13" t="s">
        <v>38</v>
      </c>
      <c r="AX2277" s="13" t="s">
        <v>78</v>
      </c>
      <c r="AY2277" s="157" t="s">
        <v>165</v>
      </c>
    </row>
    <row r="2278" spans="2:65" s="13" customFormat="1" ht="10.199999999999999">
      <c r="B2278" s="156"/>
      <c r="D2278" s="150" t="s">
        <v>177</v>
      </c>
      <c r="E2278" s="157" t="s">
        <v>31</v>
      </c>
      <c r="F2278" s="158" t="s">
        <v>2349</v>
      </c>
      <c r="H2278" s="159">
        <v>50.395000000000003</v>
      </c>
      <c r="I2278" s="160"/>
      <c r="L2278" s="156"/>
      <c r="M2278" s="161"/>
      <c r="T2278" s="162"/>
      <c r="AT2278" s="157" t="s">
        <v>177</v>
      </c>
      <c r="AU2278" s="157" t="s">
        <v>87</v>
      </c>
      <c r="AV2278" s="13" t="s">
        <v>87</v>
      </c>
      <c r="AW2278" s="13" t="s">
        <v>38</v>
      </c>
      <c r="AX2278" s="13" t="s">
        <v>78</v>
      </c>
      <c r="AY2278" s="157" t="s">
        <v>165</v>
      </c>
    </row>
    <row r="2279" spans="2:65" s="14" customFormat="1" ht="10.199999999999999">
      <c r="B2279" s="163"/>
      <c r="D2279" s="150" t="s">
        <v>177</v>
      </c>
      <c r="E2279" s="164" t="s">
        <v>31</v>
      </c>
      <c r="F2279" s="165" t="s">
        <v>180</v>
      </c>
      <c r="H2279" s="166">
        <v>100.974</v>
      </c>
      <c r="I2279" s="167"/>
      <c r="L2279" s="163"/>
      <c r="M2279" s="168"/>
      <c r="T2279" s="169"/>
      <c r="AT2279" s="164" t="s">
        <v>177</v>
      </c>
      <c r="AU2279" s="164" t="s">
        <v>87</v>
      </c>
      <c r="AV2279" s="14" t="s">
        <v>173</v>
      </c>
      <c r="AW2279" s="14" t="s">
        <v>38</v>
      </c>
      <c r="AX2279" s="14" t="s">
        <v>39</v>
      </c>
      <c r="AY2279" s="164" t="s">
        <v>165</v>
      </c>
    </row>
    <row r="2280" spans="2:65" s="1" customFormat="1" ht="24.15" customHeight="1">
      <c r="B2280" s="35"/>
      <c r="C2280" s="132" t="s">
        <v>2350</v>
      </c>
      <c r="D2280" s="132" t="s">
        <v>168</v>
      </c>
      <c r="E2280" s="133" t="s">
        <v>2351</v>
      </c>
      <c r="F2280" s="134" t="s">
        <v>2352</v>
      </c>
      <c r="G2280" s="135" t="s">
        <v>183</v>
      </c>
      <c r="H2280" s="136">
        <v>10.019</v>
      </c>
      <c r="I2280" s="137"/>
      <c r="J2280" s="138">
        <f>ROUND(I2280*H2280,2)</f>
        <v>0</v>
      </c>
      <c r="K2280" s="134" t="s">
        <v>172</v>
      </c>
      <c r="L2280" s="35"/>
      <c r="M2280" s="139" t="s">
        <v>31</v>
      </c>
      <c r="N2280" s="140" t="s">
        <v>49</v>
      </c>
      <c r="P2280" s="141">
        <f>O2280*H2280</f>
        <v>0</v>
      </c>
      <c r="Q2280" s="141">
        <v>1.0000000000000001E-5</v>
      </c>
      <c r="R2280" s="141">
        <f>Q2280*H2280</f>
        <v>1.0019000000000001E-4</v>
      </c>
      <c r="S2280" s="141">
        <v>0</v>
      </c>
      <c r="T2280" s="142">
        <f>S2280*H2280</f>
        <v>0</v>
      </c>
      <c r="AR2280" s="143" t="s">
        <v>313</v>
      </c>
      <c r="AT2280" s="143" t="s">
        <v>168</v>
      </c>
      <c r="AU2280" s="143" t="s">
        <v>87</v>
      </c>
      <c r="AY2280" s="19" t="s">
        <v>165</v>
      </c>
      <c r="BE2280" s="144">
        <f>IF(N2280="základní",J2280,0)</f>
        <v>0</v>
      </c>
      <c r="BF2280" s="144">
        <f>IF(N2280="snížená",J2280,0)</f>
        <v>0</v>
      </c>
      <c r="BG2280" s="144">
        <f>IF(N2280="zákl. přenesená",J2280,0)</f>
        <v>0</v>
      </c>
      <c r="BH2280" s="144">
        <f>IF(N2280="sníž. přenesená",J2280,0)</f>
        <v>0</v>
      </c>
      <c r="BI2280" s="144">
        <f>IF(N2280="nulová",J2280,0)</f>
        <v>0</v>
      </c>
      <c r="BJ2280" s="19" t="s">
        <v>39</v>
      </c>
      <c r="BK2280" s="144">
        <f>ROUND(I2280*H2280,2)</f>
        <v>0</v>
      </c>
      <c r="BL2280" s="19" t="s">
        <v>313</v>
      </c>
      <c r="BM2280" s="143" t="s">
        <v>2353</v>
      </c>
    </row>
    <row r="2281" spans="2:65" s="1" customFormat="1" ht="10.199999999999999" hidden="1">
      <c r="B2281" s="35"/>
      <c r="D2281" s="145" t="s">
        <v>175</v>
      </c>
      <c r="F2281" s="146" t="s">
        <v>2354</v>
      </c>
      <c r="I2281" s="147"/>
      <c r="L2281" s="35"/>
      <c r="M2281" s="148"/>
      <c r="T2281" s="56"/>
      <c r="AT2281" s="19" t="s">
        <v>175</v>
      </c>
      <c r="AU2281" s="19" t="s">
        <v>87</v>
      </c>
    </row>
    <row r="2282" spans="2:65" s="12" customFormat="1" ht="10.199999999999999">
      <c r="B2282" s="149"/>
      <c r="D2282" s="150" t="s">
        <v>177</v>
      </c>
      <c r="E2282" s="151" t="s">
        <v>31</v>
      </c>
      <c r="F2282" s="152" t="s">
        <v>2344</v>
      </c>
      <c r="H2282" s="151" t="s">
        <v>31</v>
      </c>
      <c r="I2282" s="153"/>
      <c r="L2282" s="149"/>
      <c r="M2282" s="154"/>
      <c r="T2282" s="155"/>
      <c r="AT2282" s="151" t="s">
        <v>177</v>
      </c>
      <c r="AU2282" s="151" t="s">
        <v>87</v>
      </c>
      <c r="AV2282" s="12" t="s">
        <v>39</v>
      </c>
      <c r="AW2282" s="12" t="s">
        <v>38</v>
      </c>
      <c r="AX2282" s="12" t="s">
        <v>78</v>
      </c>
      <c r="AY2282" s="151" t="s">
        <v>165</v>
      </c>
    </row>
    <row r="2283" spans="2:65" s="12" customFormat="1" ht="10.199999999999999">
      <c r="B2283" s="149"/>
      <c r="D2283" s="150" t="s">
        <v>177</v>
      </c>
      <c r="E2283" s="151" t="s">
        <v>31</v>
      </c>
      <c r="F2283" s="152" t="s">
        <v>2355</v>
      </c>
      <c r="H2283" s="151" t="s">
        <v>31</v>
      </c>
      <c r="I2283" s="153"/>
      <c r="L2283" s="149"/>
      <c r="M2283" s="154"/>
      <c r="T2283" s="155"/>
      <c r="AT2283" s="151" t="s">
        <v>177</v>
      </c>
      <c r="AU2283" s="151" t="s">
        <v>87</v>
      </c>
      <c r="AV2283" s="12" t="s">
        <v>39</v>
      </c>
      <c r="AW2283" s="12" t="s">
        <v>38</v>
      </c>
      <c r="AX2283" s="12" t="s">
        <v>78</v>
      </c>
      <c r="AY2283" s="151" t="s">
        <v>165</v>
      </c>
    </row>
    <row r="2284" spans="2:65" s="13" customFormat="1" ht="10.199999999999999">
      <c r="B2284" s="156"/>
      <c r="D2284" s="150" t="s">
        <v>177</v>
      </c>
      <c r="E2284" s="157" t="s">
        <v>31</v>
      </c>
      <c r="F2284" s="158" t="s">
        <v>858</v>
      </c>
      <c r="H2284" s="159">
        <v>2.4239999999999999</v>
      </c>
      <c r="I2284" s="160"/>
      <c r="L2284" s="156"/>
      <c r="M2284" s="161"/>
      <c r="T2284" s="162"/>
      <c r="AT2284" s="157" t="s">
        <v>177</v>
      </c>
      <c r="AU2284" s="157" t="s">
        <v>87</v>
      </c>
      <c r="AV2284" s="13" t="s">
        <v>87</v>
      </c>
      <c r="AW2284" s="13" t="s">
        <v>38</v>
      </c>
      <c r="AX2284" s="13" t="s">
        <v>78</v>
      </c>
      <c r="AY2284" s="157" t="s">
        <v>165</v>
      </c>
    </row>
    <row r="2285" spans="2:65" s="12" customFormat="1" ht="10.199999999999999">
      <c r="B2285" s="149"/>
      <c r="D2285" s="150" t="s">
        <v>177</v>
      </c>
      <c r="E2285" s="151" t="s">
        <v>31</v>
      </c>
      <c r="F2285" s="152" t="s">
        <v>2356</v>
      </c>
      <c r="H2285" s="151" t="s">
        <v>31</v>
      </c>
      <c r="I2285" s="153"/>
      <c r="L2285" s="149"/>
      <c r="M2285" s="154"/>
      <c r="T2285" s="155"/>
      <c r="AT2285" s="151" t="s">
        <v>177</v>
      </c>
      <c r="AU2285" s="151" t="s">
        <v>87</v>
      </c>
      <c r="AV2285" s="12" t="s">
        <v>39</v>
      </c>
      <c r="AW2285" s="12" t="s">
        <v>38</v>
      </c>
      <c r="AX2285" s="12" t="s">
        <v>78</v>
      </c>
      <c r="AY2285" s="151" t="s">
        <v>165</v>
      </c>
    </row>
    <row r="2286" spans="2:65" s="13" customFormat="1" ht="10.199999999999999">
      <c r="B2286" s="156"/>
      <c r="D2286" s="150" t="s">
        <v>177</v>
      </c>
      <c r="E2286" s="157" t="s">
        <v>31</v>
      </c>
      <c r="F2286" s="158" t="s">
        <v>2357</v>
      </c>
      <c r="H2286" s="159">
        <v>7.5949999999999998</v>
      </c>
      <c r="I2286" s="160"/>
      <c r="L2286" s="156"/>
      <c r="M2286" s="161"/>
      <c r="T2286" s="162"/>
      <c r="AT2286" s="157" t="s">
        <v>177</v>
      </c>
      <c r="AU2286" s="157" t="s">
        <v>87</v>
      </c>
      <c r="AV2286" s="13" t="s">
        <v>87</v>
      </c>
      <c r="AW2286" s="13" t="s">
        <v>38</v>
      </c>
      <c r="AX2286" s="13" t="s">
        <v>78</v>
      </c>
      <c r="AY2286" s="157" t="s">
        <v>165</v>
      </c>
    </row>
    <row r="2287" spans="2:65" s="14" customFormat="1" ht="10.199999999999999">
      <c r="B2287" s="163"/>
      <c r="D2287" s="150" t="s">
        <v>177</v>
      </c>
      <c r="E2287" s="164" t="s">
        <v>31</v>
      </c>
      <c r="F2287" s="165" t="s">
        <v>180</v>
      </c>
      <c r="H2287" s="166">
        <v>10.019</v>
      </c>
      <c r="I2287" s="167"/>
      <c r="L2287" s="163"/>
      <c r="M2287" s="168"/>
      <c r="T2287" s="169"/>
      <c r="AT2287" s="164" t="s">
        <v>177</v>
      </c>
      <c r="AU2287" s="164" t="s">
        <v>87</v>
      </c>
      <c r="AV2287" s="14" t="s">
        <v>173</v>
      </c>
      <c r="AW2287" s="14" t="s">
        <v>38</v>
      </c>
      <c r="AX2287" s="14" t="s">
        <v>39</v>
      </c>
      <c r="AY2287" s="164" t="s">
        <v>165</v>
      </c>
    </row>
    <row r="2288" spans="2:65" s="1" customFormat="1" ht="24.15" customHeight="1">
      <c r="B2288" s="35"/>
      <c r="C2288" s="132" t="s">
        <v>2358</v>
      </c>
      <c r="D2288" s="132" t="s">
        <v>168</v>
      </c>
      <c r="E2288" s="133" t="s">
        <v>2359</v>
      </c>
      <c r="F2288" s="134" t="s">
        <v>2360</v>
      </c>
      <c r="G2288" s="135" t="s">
        <v>183</v>
      </c>
      <c r="H2288" s="136">
        <v>170.624</v>
      </c>
      <c r="I2288" s="137"/>
      <c r="J2288" s="138">
        <f>ROUND(I2288*H2288,2)</f>
        <v>0</v>
      </c>
      <c r="K2288" s="134" t="s">
        <v>172</v>
      </c>
      <c r="L2288" s="35"/>
      <c r="M2288" s="139" t="s">
        <v>31</v>
      </c>
      <c r="N2288" s="140" t="s">
        <v>49</v>
      </c>
      <c r="P2288" s="141">
        <f>O2288*H2288</f>
        <v>0</v>
      </c>
      <c r="Q2288" s="141">
        <v>3.3E-4</v>
      </c>
      <c r="R2288" s="141">
        <f>Q2288*H2288</f>
        <v>5.6305919999999995E-2</v>
      </c>
      <c r="S2288" s="141">
        <v>0</v>
      </c>
      <c r="T2288" s="142">
        <f>S2288*H2288</f>
        <v>0</v>
      </c>
      <c r="AR2288" s="143" t="s">
        <v>313</v>
      </c>
      <c r="AT2288" s="143" t="s">
        <v>168</v>
      </c>
      <c r="AU2288" s="143" t="s">
        <v>87</v>
      </c>
      <c r="AY2288" s="19" t="s">
        <v>165</v>
      </c>
      <c r="BE2288" s="144">
        <f>IF(N2288="základní",J2288,0)</f>
        <v>0</v>
      </c>
      <c r="BF2288" s="144">
        <f>IF(N2288="snížená",J2288,0)</f>
        <v>0</v>
      </c>
      <c r="BG2288" s="144">
        <f>IF(N2288="zákl. přenesená",J2288,0)</f>
        <v>0</v>
      </c>
      <c r="BH2288" s="144">
        <f>IF(N2288="sníž. přenesená",J2288,0)</f>
        <v>0</v>
      </c>
      <c r="BI2288" s="144">
        <f>IF(N2288="nulová",J2288,0)</f>
        <v>0</v>
      </c>
      <c r="BJ2288" s="19" t="s">
        <v>39</v>
      </c>
      <c r="BK2288" s="144">
        <f>ROUND(I2288*H2288,2)</f>
        <v>0</v>
      </c>
      <c r="BL2288" s="19" t="s">
        <v>313</v>
      </c>
      <c r="BM2288" s="143" t="s">
        <v>2361</v>
      </c>
    </row>
    <row r="2289" spans="2:65" s="1" customFormat="1" ht="10.199999999999999" hidden="1">
      <c r="B2289" s="35"/>
      <c r="D2289" s="145" t="s">
        <v>175</v>
      </c>
      <c r="F2289" s="146" t="s">
        <v>2362</v>
      </c>
      <c r="I2289" s="147"/>
      <c r="L2289" s="35"/>
      <c r="M2289" s="148"/>
      <c r="T2289" s="56"/>
      <c r="AT2289" s="19" t="s">
        <v>175</v>
      </c>
      <c r="AU2289" s="19" t="s">
        <v>87</v>
      </c>
    </row>
    <row r="2290" spans="2:65" s="11" customFormat="1" ht="22.8" customHeight="1">
      <c r="B2290" s="120"/>
      <c r="D2290" s="121" t="s">
        <v>77</v>
      </c>
      <c r="E2290" s="130" t="s">
        <v>2363</v>
      </c>
      <c r="F2290" s="130" t="s">
        <v>2364</v>
      </c>
      <c r="I2290" s="123"/>
      <c r="J2290" s="131">
        <f>BK2290</f>
        <v>0</v>
      </c>
      <c r="L2290" s="120"/>
      <c r="M2290" s="125"/>
      <c r="P2290" s="126">
        <f>SUM(P2291:P2304)</f>
        <v>0</v>
      </c>
      <c r="R2290" s="126">
        <f>SUM(R2291:R2304)</f>
        <v>0</v>
      </c>
      <c r="T2290" s="127">
        <f>SUM(T2291:T2304)</f>
        <v>2.2146024000000004</v>
      </c>
      <c r="AR2290" s="121" t="s">
        <v>87</v>
      </c>
      <c r="AT2290" s="128" t="s">
        <v>77</v>
      </c>
      <c r="AU2290" s="128" t="s">
        <v>39</v>
      </c>
      <c r="AY2290" s="121" t="s">
        <v>165</v>
      </c>
      <c r="BK2290" s="129">
        <f>SUM(BK2291:BK2304)</f>
        <v>0</v>
      </c>
    </row>
    <row r="2291" spans="2:65" s="1" customFormat="1" ht="16.5" customHeight="1">
      <c r="B2291" s="35"/>
      <c r="C2291" s="132" t="s">
        <v>2365</v>
      </c>
      <c r="D2291" s="132" t="s">
        <v>168</v>
      </c>
      <c r="E2291" s="133" t="s">
        <v>2366</v>
      </c>
      <c r="F2291" s="134" t="s">
        <v>2367</v>
      </c>
      <c r="G2291" s="135" t="s">
        <v>183</v>
      </c>
      <c r="H2291" s="136">
        <v>109.04</v>
      </c>
      <c r="I2291" s="137"/>
      <c r="J2291" s="138">
        <f>ROUND(I2291*H2291,2)</f>
        <v>0</v>
      </c>
      <c r="K2291" s="134" t="s">
        <v>172</v>
      </c>
      <c r="L2291" s="35"/>
      <c r="M2291" s="139" t="s">
        <v>31</v>
      </c>
      <c r="N2291" s="140" t="s">
        <v>49</v>
      </c>
      <c r="P2291" s="141">
        <f>O2291*H2291</f>
        <v>0</v>
      </c>
      <c r="Q2291" s="141">
        <v>0</v>
      </c>
      <c r="R2291" s="141">
        <f>Q2291*H2291</f>
        <v>0</v>
      </c>
      <c r="S2291" s="141">
        <v>2.0310000000000002E-2</v>
      </c>
      <c r="T2291" s="142">
        <f>S2291*H2291</f>
        <v>2.2146024000000004</v>
      </c>
      <c r="AR2291" s="143" t="s">
        <v>313</v>
      </c>
      <c r="AT2291" s="143" t="s">
        <v>168</v>
      </c>
      <c r="AU2291" s="143" t="s">
        <v>87</v>
      </c>
      <c r="AY2291" s="19" t="s">
        <v>165</v>
      </c>
      <c r="BE2291" s="144">
        <f>IF(N2291="základní",J2291,0)</f>
        <v>0</v>
      </c>
      <c r="BF2291" s="144">
        <f>IF(N2291="snížená",J2291,0)</f>
        <v>0</v>
      </c>
      <c r="BG2291" s="144">
        <f>IF(N2291="zákl. přenesená",J2291,0)</f>
        <v>0</v>
      </c>
      <c r="BH2291" s="144">
        <f>IF(N2291="sníž. přenesená",J2291,0)</f>
        <v>0</v>
      </c>
      <c r="BI2291" s="144">
        <f>IF(N2291="nulová",J2291,0)</f>
        <v>0</v>
      </c>
      <c r="BJ2291" s="19" t="s">
        <v>39</v>
      </c>
      <c r="BK2291" s="144">
        <f>ROUND(I2291*H2291,2)</f>
        <v>0</v>
      </c>
      <c r="BL2291" s="19" t="s">
        <v>313</v>
      </c>
      <c r="BM2291" s="143" t="s">
        <v>2368</v>
      </c>
    </row>
    <row r="2292" spans="2:65" s="1" customFormat="1" ht="10.199999999999999" hidden="1">
      <c r="B2292" s="35"/>
      <c r="D2292" s="145" t="s">
        <v>175</v>
      </c>
      <c r="F2292" s="146" t="s">
        <v>2369</v>
      </c>
      <c r="I2292" s="147"/>
      <c r="L2292" s="35"/>
      <c r="M2292" s="148"/>
      <c r="T2292" s="56"/>
      <c r="AT2292" s="19" t="s">
        <v>175</v>
      </c>
      <c r="AU2292" s="19" t="s">
        <v>87</v>
      </c>
    </row>
    <row r="2293" spans="2:65" s="12" customFormat="1" ht="10.199999999999999">
      <c r="B2293" s="149"/>
      <c r="D2293" s="150" t="s">
        <v>177</v>
      </c>
      <c r="E2293" s="151" t="s">
        <v>31</v>
      </c>
      <c r="F2293" s="152" t="s">
        <v>345</v>
      </c>
      <c r="H2293" s="151" t="s">
        <v>31</v>
      </c>
      <c r="I2293" s="153"/>
      <c r="L2293" s="149"/>
      <c r="M2293" s="154"/>
      <c r="T2293" s="155"/>
      <c r="AT2293" s="151" t="s">
        <v>177</v>
      </c>
      <c r="AU2293" s="151" t="s">
        <v>87</v>
      </c>
      <c r="AV2293" s="12" t="s">
        <v>39</v>
      </c>
      <c r="AW2293" s="12" t="s">
        <v>38</v>
      </c>
      <c r="AX2293" s="12" t="s">
        <v>78</v>
      </c>
      <c r="AY2293" s="151" t="s">
        <v>165</v>
      </c>
    </row>
    <row r="2294" spans="2:65" s="13" customFormat="1" ht="10.199999999999999">
      <c r="B2294" s="156"/>
      <c r="D2294" s="150" t="s">
        <v>177</v>
      </c>
      <c r="E2294" s="157" t="s">
        <v>31</v>
      </c>
      <c r="F2294" s="158" t="s">
        <v>2370</v>
      </c>
      <c r="H2294" s="159">
        <v>36.119999999999997</v>
      </c>
      <c r="I2294" s="160"/>
      <c r="L2294" s="156"/>
      <c r="M2294" s="161"/>
      <c r="T2294" s="162"/>
      <c r="AT2294" s="157" t="s">
        <v>177</v>
      </c>
      <c r="AU2294" s="157" t="s">
        <v>87</v>
      </c>
      <c r="AV2294" s="13" t="s">
        <v>87</v>
      </c>
      <c r="AW2294" s="13" t="s">
        <v>38</v>
      </c>
      <c r="AX2294" s="13" t="s">
        <v>78</v>
      </c>
      <c r="AY2294" s="157" t="s">
        <v>165</v>
      </c>
    </row>
    <row r="2295" spans="2:65" s="12" customFormat="1" ht="10.199999999999999">
      <c r="B2295" s="149"/>
      <c r="D2295" s="150" t="s">
        <v>177</v>
      </c>
      <c r="E2295" s="151" t="s">
        <v>31</v>
      </c>
      <c r="F2295" s="152" t="s">
        <v>1084</v>
      </c>
      <c r="H2295" s="151" t="s">
        <v>31</v>
      </c>
      <c r="I2295" s="153"/>
      <c r="L2295" s="149"/>
      <c r="M2295" s="154"/>
      <c r="T2295" s="155"/>
      <c r="AT2295" s="151" t="s">
        <v>177</v>
      </c>
      <c r="AU2295" s="151" t="s">
        <v>87</v>
      </c>
      <c r="AV2295" s="12" t="s">
        <v>39</v>
      </c>
      <c r="AW2295" s="12" t="s">
        <v>38</v>
      </c>
      <c r="AX2295" s="12" t="s">
        <v>78</v>
      </c>
      <c r="AY2295" s="151" t="s">
        <v>165</v>
      </c>
    </row>
    <row r="2296" spans="2:65" s="13" customFormat="1" ht="10.199999999999999">
      <c r="B2296" s="156"/>
      <c r="D2296" s="150" t="s">
        <v>177</v>
      </c>
      <c r="E2296" s="157" t="s">
        <v>31</v>
      </c>
      <c r="F2296" s="158" t="s">
        <v>1085</v>
      </c>
      <c r="H2296" s="159">
        <v>43.05</v>
      </c>
      <c r="I2296" s="160"/>
      <c r="L2296" s="156"/>
      <c r="M2296" s="161"/>
      <c r="T2296" s="162"/>
      <c r="AT2296" s="157" t="s">
        <v>177</v>
      </c>
      <c r="AU2296" s="157" t="s">
        <v>87</v>
      </c>
      <c r="AV2296" s="13" t="s">
        <v>87</v>
      </c>
      <c r="AW2296" s="13" t="s">
        <v>38</v>
      </c>
      <c r="AX2296" s="13" t="s">
        <v>78</v>
      </c>
      <c r="AY2296" s="157" t="s">
        <v>165</v>
      </c>
    </row>
    <row r="2297" spans="2:65" s="12" customFormat="1" ht="10.199999999999999">
      <c r="B2297" s="149"/>
      <c r="D2297" s="150" t="s">
        <v>177</v>
      </c>
      <c r="E2297" s="151" t="s">
        <v>31</v>
      </c>
      <c r="F2297" s="152" t="s">
        <v>1092</v>
      </c>
      <c r="H2297" s="151" t="s">
        <v>31</v>
      </c>
      <c r="I2297" s="153"/>
      <c r="L2297" s="149"/>
      <c r="M2297" s="154"/>
      <c r="T2297" s="155"/>
      <c r="AT2297" s="151" t="s">
        <v>177</v>
      </c>
      <c r="AU2297" s="151" t="s">
        <v>87</v>
      </c>
      <c r="AV2297" s="12" t="s">
        <v>39</v>
      </c>
      <c r="AW2297" s="12" t="s">
        <v>38</v>
      </c>
      <c r="AX2297" s="12" t="s">
        <v>78</v>
      </c>
      <c r="AY2297" s="151" t="s">
        <v>165</v>
      </c>
    </row>
    <row r="2298" spans="2:65" s="12" customFormat="1" ht="10.199999999999999">
      <c r="B2298" s="149"/>
      <c r="D2298" s="150" t="s">
        <v>177</v>
      </c>
      <c r="E2298" s="151" t="s">
        <v>31</v>
      </c>
      <c r="F2298" s="152" t="s">
        <v>1093</v>
      </c>
      <c r="H2298" s="151" t="s">
        <v>31</v>
      </c>
      <c r="I2298" s="153"/>
      <c r="L2298" s="149"/>
      <c r="M2298" s="154"/>
      <c r="T2298" s="155"/>
      <c r="AT2298" s="151" t="s">
        <v>177</v>
      </c>
      <c r="AU2298" s="151" t="s">
        <v>87</v>
      </c>
      <c r="AV2298" s="12" t="s">
        <v>39</v>
      </c>
      <c r="AW2298" s="12" t="s">
        <v>38</v>
      </c>
      <c r="AX2298" s="12" t="s">
        <v>78</v>
      </c>
      <c r="AY2298" s="151" t="s">
        <v>165</v>
      </c>
    </row>
    <row r="2299" spans="2:65" s="13" customFormat="1" ht="10.199999999999999">
      <c r="B2299" s="156"/>
      <c r="D2299" s="150" t="s">
        <v>177</v>
      </c>
      <c r="E2299" s="157" t="s">
        <v>31</v>
      </c>
      <c r="F2299" s="158" t="s">
        <v>1094</v>
      </c>
      <c r="H2299" s="159">
        <v>13.05</v>
      </c>
      <c r="I2299" s="160"/>
      <c r="L2299" s="156"/>
      <c r="M2299" s="161"/>
      <c r="T2299" s="162"/>
      <c r="AT2299" s="157" t="s">
        <v>177</v>
      </c>
      <c r="AU2299" s="157" t="s">
        <v>87</v>
      </c>
      <c r="AV2299" s="13" t="s">
        <v>87</v>
      </c>
      <c r="AW2299" s="13" t="s">
        <v>38</v>
      </c>
      <c r="AX2299" s="13" t="s">
        <v>78</v>
      </c>
      <c r="AY2299" s="157" t="s">
        <v>165</v>
      </c>
    </row>
    <row r="2300" spans="2:65" s="12" customFormat="1" ht="10.199999999999999">
      <c r="B2300" s="149"/>
      <c r="D2300" s="150" t="s">
        <v>177</v>
      </c>
      <c r="E2300" s="151" t="s">
        <v>31</v>
      </c>
      <c r="F2300" s="152" t="s">
        <v>269</v>
      </c>
      <c r="H2300" s="151" t="s">
        <v>31</v>
      </c>
      <c r="I2300" s="153"/>
      <c r="L2300" s="149"/>
      <c r="M2300" s="154"/>
      <c r="T2300" s="155"/>
      <c r="AT2300" s="151" t="s">
        <v>177</v>
      </c>
      <c r="AU2300" s="151" t="s">
        <v>87</v>
      </c>
      <c r="AV2300" s="12" t="s">
        <v>39</v>
      </c>
      <c r="AW2300" s="12" t="s">
        <v>38</v>
      </c>
      <c r="AX2300" s="12" t="s">
        <v>78</v>
      </c>
      <c r="AY2300" s="151" t="s">
        <v>165</v>
      </c>
    </row>
    <row r="2301" spans="2:65" s="13" customFormat="1" ht="10.199999999999999">
      <c r="B2301" s="156"/>
      <c r="D2301" s="150" t="s">
        <v>177</v>
      </c>
      <c r="E2301" s="157" t="s">
        <v>31</v>
      </c>
      <c r="F2301" s="158" t="s">
        <v>1095</v>
      </c>
      <c r="H2301" s="159">
        <v>16.82</v>
      </c>
      <c r="I2301" s="160"/>
      <c r="L2301" s="156"/>
      <c r="M2301" s="161"/>
      <c r="T2301" s="162"/>
      <c r="AT2301" s="157" t="s">
        <v>177</v>
      </c>
      <c r="AU2301" s="157" t="s">
        <v>87</v>
      </c>
      <c r="AV2301" s="13" t="s">
        <v>87</v>
      </c>
      <c r="AW2301" s="13" t="s">
        <v>38</v>
      </c>
      <c r="AX2301" s="13" t="s">
        <v>78</v>
      </c>
      <c r="AY2301" s="157" t="s">
        <v>165</v>
      </c>
    </row>
    <row r="2302" spans="2:65" s="14" customFormat="1" ht="10.199999999999999">
      <c r="B2302" s="163"/>
      <c r="D2302" s="150" t="s">
        <v>177</v>
      </c>
      <c r="E2302" s="164" t="s">
        <v>31</v>
      </c>
      <c r="F2302" s="165" t="s">
        <v>180</v>
      </c>
      <c r="H2302" s="166">
        <v>109.04</v>
      </c>
      <c r="I2302" s="167"/>
      <c r="L2302" s="163"/>
      <c r="M2302" s="168"/>
      <c r="T2302" s="169"/>
      <c r="AT2302" s="164" t="s">
        <v>177</v>
      </c>
      <c r="AU2302" s="164" t="s">
        <v>87</v>
      </c>
      <c r="AV2302" s="14" t="s">
        <v>173</v>
      </c>
      <c r="AW2302" s="14" t="s">
        <v>38</v>
      </c>
      <c r="AX2302" s="14" t="s">
        <v>39</v>
      </c>
      <c r="AY2302" s="164" t="s">
        <v>165</v>
      </c>
    </row>
    <row r="2303" spans="2:65" s="1" customFormat="1" ht="37.799999999999997" customHeight="1">
      <c r="B2303" s="35"/>
      <c r="C2303" s="132" t="s">
        <v>2371</v>
      </c>
      <c r="D2303" s="132" t="s">
        <v>168</v>
      </c>
      <c r="E2303" s="133" t="s">
        <v>2372</v>
      </c>
      <c r="F2303" s="134" t="s">
        <v>2373</v>
      </c>
      <c r="G2303" s="135" t="s">
        <v>183</v>
      </c>
      <c r="H2303" s="136">
        <v>109.04</v>
      </c>
      <c r="I2303" s="137"/>
      <c r="J2303" s="138">
        <f>ROUND(I2303*H2303,2)</f>
        <v>0</v>
      </c>
      <c r="K2303" s="134" t="s">
        <v>172</v>
      </c>
      <c r="L2303" s="35"/>
      <c r="M2303" s="139" t="s">
        <v>31</v>
      </c>
      <c r="N2303" s="140" t="s">
        <v>49</v>
      </c>
      <c r="P2303" s="141">
        <f>O2303*H2303</f>
        <v>0</v>
      </c>
      <c r="Q2303" s="141">
        <v>0</v>
      </c>
      <c r="R2303" s="141">
        <f>Q2303*H2303</f>
        <v>0</v>
      </c>
      <c r="S2303" s="141">
        <v>0</v>
      </c>
      <c r="T2303" s="142">
        <f>S2303*H2303</f>
        <v>0</v>
      </c>
      <c r="AR2303" s="143" t="s">
        <v>313</v>
      </c>
      <c r="AT2303" s="143" t="s">
        <v>168</v>
      </c>
      <c r="AU2303" s="143" t="s">
        <v>87</v>
      </c>
      <c r="AY2303" s="19" t="s">
        <v>165</v>
      </c>
      <c r="BE2303" s="144">
        <f>IF(N2303="základní",J2303,0)</f>
        <v>0</v>
      </c>
      <c r="BF2303" s="144">
        <f>IF(N2303="snížená",J2303,0)</f>
        <v>0</v>
      </c>
      <c r="BG2303" s="144">
        <f>IF(N2303="zákl. přenesená",J2303,0)</f>
        <v>0</v>
      </c>
      <c r="BH2303" s="144">
        <f>IF(N2303="sníž. přenesená",J2303,0)</f>
        <v>0</v>
      </c>
      <c r="BI2303" s="144">
        <f>IF(N2303="nulová",J2303,0)</f>
        <v>0</v>
      </c>
      <c r="BJ2303" s="19" t="s">
        <v>39</v>
      </c>
      <c r="BK2303" s="144">
        <f>ROUND(I2303*H2303,2)</f>
        <v>0</v>
      </c>
      <c r="BL2303" s="19" t="s">
        <v>313</v>
      </c>
      <c r="BM2303" s="143" t="s">
        <v>2374</v>
      </c>
    </row>
    <row r="2304" spans="2:65" s="1" customFormat="1" ht="10.199999999999999" hidden="1">
      <c r="B2304" s="35"/>
      <c r="D2304" s="145" t="s">
        <v>175</v>
      </c>
      <c r="F2304" s="146" t="s">
        <v>2375</v>
      </c>
      <c r="I2304" s="147"/>
      <c r="L2304" s="35"/>
      <c r="M2304" s="148"/>
      <c r="T2304" s="56"/>
      <c r="AT2304" s="19" t="s">
        <v>175</v>
      </c>
      <c r="AU2304" s="19" t="s">
        <v>87</v>
      </c>
    </row>
    <row r="2305" spans="2:65" s="11" customFormat="1" ht="25.95" customHeight="1">
      <c r="B2305" s="120"/>
      <c r="D2305" s="121" t="s">
        <v>77</v>
      </c>
      <c r="E2305" s="122" t="s">
        <v>409</v>
      </c>
      <c r="F2305" s="122" t="s">
        <v>2376</v>
      </c>
      <c r="I2305" s="123"/>
      <c r="J2305" s="124">
        <f>BK2305</f>
        <v>0</v>
      </c>
      <c r="L2305" s="120"/>
      <c r="M2305" s="125"/>
      <c r="P2305" s="126">
        <f>P2306</f>
        <v>0</v>
      </c>
      <c r="R2305" s="126">
        <f>R2306</f>
        <v>0</v>
      </c>
      <c r="T2305" s="127">
        <f>T2306</f>
        <v>0</v>
      </c>
      <c r="AR2305" s="121" t="s">
        <v>166</v>
      </c>
      <c r="AT2305" s="128" t="s">
        <v>77</v>
      </c>
      <c r="AU2305" s="128" t="s">
        <v>78</v>
      </c>
      <c r="AY2305" s="121" t="s">
        <v>165</v>
      </c>
      <c r="BK2305" s="129">
        <f>BK2306</f>
        <v>0</v>
      </c>
    </row>
    <row r="2306" spans="2:65" s="11" customFormat="1" ht="22.8" customHeight="1">
      <c r="B2306" s="120"/>
      <c r="D2306" s="121" t="s">
        <v>77</v>
      </c>
      <c r="E2306" s="130" t="s">
        <v>2377</v>
      </c>
      <c r="F2306" s="130" t="s">
        <v>2378</v>
      </c>
      <c r="I2306" s="123"/>
      <c r="J2306" s="131">
        <f>BK2306</f>
        <v>0</v>
      </c>
      <c r="L2306" s="120"/>
      <c r="M2306" s="125"/>
      <c r="P2306" s="126">
        <f>SUM(P2307:P2326)</f>
        <v>0</v>
      </c>
      <c r="R2306" s="126">
        <f>SUM(R2307:R2326)</f>
        <v>0</v>
      </c>
      <c r="T2306" s="127">
        <f>SUM(T2307:T2326)</f>
        <v>0</v>
      </c>
      <c r="AR2306" s="121" t="s">
        <v>166</v>
      </c>
      <c r="AT2306" s="128" t="s">
        <v>77</v>
      </c>
      <c r="AU2306" s="128" t="s">
        <v>39</v>
      </c>
      <c r="AY2306" s="121" t="s">
        <v>165</v>
      </c>
      <c r="BK2306" s="129">
        <f>SUM(BK2307:BK2326)</f>
        <v>0</v>
      </c>
    </row>
    <row r="2307" spans="2:65" s="1" customFormat="1" ht="24.15" customHeight="1">
      <c r="B2307" s="35"/>
      <c r="C2307" s="132" t="s">
        <v>2379</v>
      </c>
      <c r="D2307" s="132" t="s">
        <v>168</v>
      </c>
      <c r="E2307" s="133" t="s">
        <v>2380</v>
      </c>
      <c r="F2307" s="134" t="s">
        <v>2381</v>
      </c>
      <c r="G2307" s="135" t="s">
        <v>103</v>
      </c>
      <c r="H2307" s="136">
        <v>120</v>
      </c>
      <c r="I2307" s="137"/>
      <c r="J2307" s="138">
        <f>ROUND(I2307*H2307,2)</f>
        <v>0</v>
      </c>
      <c r="K2307" s="134" t="s">
        <v>172</v>
      </c>
      <c r="L2307" s="35"/>
      <c r="M2307" s="139" t="s">
        <v>31</v>
      </c>
      <c r="N2307" s="140" t="s">
        <v>49</v>
      </c>
      <c r="P2307" s="141">
        <f>O2307*H2307</f>
        <v>0</v>
      </c>
      <c r="Q2307" s="141">
        <v>0</v>
      </c>
      <c r="R2307" s="141">
        <f>Q2307*H2307</f>
        <v>0</v>
      </c>
      <c r="S2307" s="141">
        <v>0</v>
      </c>
      <c r="T2307" s="142">
        <f>S2307*H2307</f>
        <v>0</v>
      </c>
      <c r="AR2307" s="143" t="s">
        <v>822</v>
      </c>
      <c r="AT2307" s="143" t="s">
        <v>168</v>
      </c>
      <c r="AU2307" s="143" t="s">
        <v>87</v>
      </c>
      <c r="AY2307" s="19" t="s">
        <v>165</v>
      </c>
      <c r="BE2307" s="144">
        <f>IF(N2307="základní",J2307,0)</f>
        <v>0</v>
      </c>
      <c r="BF2307" s="144">
        <f>IF(N2307="snížená",J2307,0)</f>
        <v>0</v>
      </c>
      <c r="BG2307" s="144">
        <f>IF(N2307="zákl. přenesená",J2307,0)</f>
        <v>0</v>
      </c>
      <c r="BH2307" s="144">
        <f>IF(N2307="sníž. přenesená",J2307,0)</f>
        <v>0</v>
      </c>
      <c r="BI2307" s="144">
        <f>IF(N2307="nulová",J2307,0)</f>
        <v>0</v>
      </c>
      <c r="BJ2307" s="19" t="s">
        <v>39</v>
      </c>
      <c r="BK2307" s="144">
        <f>ROUND(I2307*H2307,2)</f>
        <v>0</v>
      </c>
      <c r="BL2307" s="19" t="s">
        <v>822</v>
      </c>
      <c r="BM2307" s="143" t="s">
        <v>2382</v>
      </c>
    </row>
    <row r="2308" spans="2:65" s="1" customFormat="1" ht="10.199999999999999" hidden="1">
      <c r="B2308" s="35"/>
      <c r="D2308" s="145" t="s">
        <v>175</v>
      </c>
      <c r="F2308" s="146" t="s">
        <v>2383</v>
      </c>
      <c r="I2308" s="147"/>
      <c r="L2308" s="35"/>
      <c r="M2308" s="148"/>
      <c r="T2308" s="56"/>
      <c r="AT2308" s="19" t="s">
        <v>175</v>
      </c>
      <c r="AU2308" s="19" t="s">
        <v>87</v>
      </c>
    </row>
    <row r="2309" spans="2:65" s="1" customFormat="1" ht="28.8">
      <c r="B2309" s="35"/>
      <c r="D2309" s="150" t="s">
        <v>443</v>
      </c>
      <c r="F2309" s="187" t="s">
        <v>2384</v>
      </c>
      <c r="I2309" s="147"/>
      <c r="L2309" s="35"/>
      <c r="M2309" s="148"/>
      <c r="T2309" s="56"/>
      <c r="AT2309" s="19" t="s">
        <v>443</v>
      </c>
      <c r="AU2309" s="19" t="s">
        <v>87</v>
      </c>
    </row>
    <row r="2310" spans="2:65" s="12" customFormat="1" ht="10.199999999999999">
      <c r="B2310" s="149"/>
      <c r="D2310" s="150" t="s">
        <v>177</v>
      </c>
      <c r="E2310" s="151" t="s">
        <v>31</v>
      </c>
      <c r="F2310" s="152" t="s">
        <v>2385</v>
      </c>
      <c r="H2310" s="151" t="s">
        <v>31</v>
      </c>
      <c r="I2310" s="153"/>
      <c r="L2310" s="149"/>
      <c r="M2310" s="154"/>
      <c r="T2310" s="155"/>
      <c r="AT2310" s="151" t="s">
        <v>177</v>
      </c>
      <c r="AU2310" s="151" t="s">
        <v>87</v>
      </c>
      <c r="AV2310" s="12" t="s">
        <v>39</v>
      </c>
      <c r="AW2310" s="12" t="s">
        <v>38</v>
      </c>
      <c r="AX2310" s="12" t="s">
        <v>78</v>
      </c>
      <c r="AY2310" s="151" t="s">
        <v>165</v>
      </c>
    </row>
    <row r="2311" spans="2:65" s="12" customFormat="1" ht="10.199999999999999">
      <c r="B2311" s="149"/>
      <c r="D2311" s="150" t="s">
        <v>177</v>
      </c>
      <c r="E2311" s="151" t="s">
        <v>31</v>
      </c>
      <c r="F2311" s="152" t="s">
        <v>2386</v>
      </c>
      <c r="H2311" s="151" t="s">
        <v>31</v>
      </c>
      <c r="I2311" s="153"/>
      <c r="L2311" s="149"/>
      <c r="M2311" s="154"/>
      <c r="T2311" s="155"/>
      <c r="AT2311" s="151" t="s">
        <v>177</v>
      </c>
      <c r="AU2311" s="151" t="s">
        <v>87</v>
      </c>
      <c r="AV2311" s="12" t="s">
        <v>39</v>
      </c>
      <c r="AW2311" s="12" t="s">
        <v>38</v>
      </c>
      <c r="AX2311" s="12" t="s">
        <v>78</v>
      </c>
      <c r="AY2311" s="151" t="s">
        <v>165</v>
      </c>
    </row>
    <row r="2312" spans="2:65" s="13" customFormat="1" ht="10.199999999999999">
      <c r="B2312" s="156"/>
      <c r="D2312" s="150" t="s">
        <v>177</v>
      </c>
      <c r="E2312" s="157" t="s">
        <v>31</v>
      </c>
      <c r="F2312" s="158" t="s">
        <v>2387</v>
      </c>
      <c r="H2312" s="159">
        <v>36</v>
      </c>
      <c r="I2312" s="160"/>
      <c r="L2312" s="156"/>
      <c r="M2312" s="161"/>
      <c r="T2312" s="162"/>
      <c r="AT2312" s="157" t="s">
        <v>177</v>
      </c>
      <c r="AU2312" s="157" t="s">
        <v>87</v>
      </c>
      <c r="AV2312" s="13" t="s">
        <v>87</v>
      </c>
      <c r="AW2312" s="13" t="s">
        <v>38</v>
      </c>
      <c r="AX2312" s="13" t="s">
        <v>78</v>
      </c>
      <c r="AY2312" s="157" t="s">
        <v>165</v>
      </c>
    </row>
    <row r="2313" spans="2:65" s="12" customFormat="1" ht="10.199999999999999">
      <c r="B2313" s="149"/>
      <c r="D2313" s="150" t="s">
        <v>177</v>
      </c>
      <c r="E2313" s="151" t="s">
        <v>31</v>
      </c>
      <c r="F2313" s="152" t="s">
        <v>2388</v>
      </c>
      <c r="H2313" s="151" t="s">
        <v>31</v>
      </c>
      <c r="I2313" s="153"/>
      <c r="L2313" s="149"/>
      <c r="M2313" s="154"/>
      <c r="T2313" s="155"/>
      <c r="AT2313" s="151" t="s">
        <v>177</v>
      </c>
      <c r="AU2313" s="151" t="s">
        <v>87</v>
      </c>
      <c r="AV2313" s="12" t="s">
        <v>39</v>
      </c>
      <c r="AW2313" s="12" t="s">
        <v>38</v>
      </c>
      <c r="AX2313" s="12" t="s">
        <v>78</v>
      </c>
      <c r="AY2313" s="151" t="s">
        <v>165</v>
      </c>
    </row>
    <row r="2314" spans="2:65" s="13" customFormat="1" ht="10.199999999999999">
      <c r="B2314" s="156"/>
      <c r="D2314" s="150" t="s">
        <v>177</v>
      </c>
      <c r="E2314" s="157" t="s">
        <v>31</v>
      </c>
      <c r="F2314" s="158" t="s">
        <v>2389</v>
      </c>
      <c r="H2314" s="159">
        <v>84</v>
      </c>
      <c r="I2314" s="160"/>
      <c r="L2314" s="156"/>
      <c r="M2314" s="161"/>
      <c r="T2314" s="162"/>
      <c r="AT2314" s="157" t="s">
        <v>177</v>
      </c>
      <c r="AU2314" s="157" t="s">
        <v>87</v>
      </c>
      <c r="AV2314" s="13" t="s">
        <v>87</v>
      </c>
      <c r="AW2314" s="13" t="s">
        <v>38</v>
      </c>
      <c r="AX2314" s="13" t="s">
        <v>78</v>
      </c>
      <c r="AY2314" s="157" t="s">
        <v>165</v>
      </c>
    </row>
    <row r="2315" spans="2:65" s="14" customFormat="1" ht="10.199999999999999">
      <c r="B2315" s="163"/>
      <c r="D2315" s="150" t="s">
        <v>177</v>
      </c>
      <c r="E2315" s="164" t="s">
        <v>31</v>
      </c>
      <c r="F2315" s="165" t="s">
        <v>180</v>
      </c>
      <c r="H2315" s="166">
        <v>120</v>
      </c>
      <c r="I2315" s="167"/>
      <c r="L2315" s="163"/>
      <c r="M2315" s="168"/>
      <c r="T2315" s="169"/>
      <c r="AT2315" s="164" t="s">
        <v>177</v>
      </c>
      <c r="AU2315" s="164" t="s">
        <v>87</v>
      </c>
      <c r="AV2315" s="14" t="s">
        <v>173</v>
      </c>
      <c r="AW2315" s="14" t="s">
        <v>38</v>
      </c>
      <c r="AX2315" s="14" t="s">
        <v>39</v>
      </c>
      <c r="AY2315" s="164" t="s">
        <v>165</v>
      </c>
    </row>
    <row r="2316" spans="2:65" s="1" customFormat="1" ht="24.15" customHeight="1">
      <c r="B2316" s="35"/>
      <c r="C2316" s="132" t="s">
        <v>2390</v>
      </c>
      <c r="D2316" s="132" t="s">
        <v>168</v>
      </c>
      <c r="E2316" s="133" t="s">
        <v>2391</v>
      </c>
      <c r="F2316" s="134" t="s">
        <v>2392</v>
      </c>
      <c r="G2316" s="135" t="s">
        <v>103</v>
      </c>
      <c r="H2316" s="136">
        <v>120</v>
      </c>
      <c r="I2316" s="137"/>
      <c r="J2316" s="138">
        <f>ROUND(I2316*H2316,2)</f>
        <v>0</v>
      </c>
      <c r="K2316" s="134" t="s">
        <v>172</v>
      </c>
      <c r="L2316" s="35"/>
      <c r="M2316" s="139" t="s">
        <v>31</v>
      </c>
      <c r="N2316" s="140" t="s">
        <v>49</v>
      </c>
      <c r="P2316" s="141">
        <f>O2316*H2316</f>
        <v>0</v>
      </c>
      <c r="Q2316" s="141">
        <v>0</v>
      </c>
      <c r="R2316" s="141">
        <f>Q2316*H2316</f>
        <v>0</v>
      </c>
      <c r="S2316" s="141">
        <v>0</v>
      </c>
      <c r="T2316" s="142">
        <f>S2316*H2316</f>
        <v>0</v>
      </c>
      <c r="AR2316" s="143" t="s">
        <v>822</v>
      </c>
      <c r="AT2316" s="143" t="s">
        <v>168</v>
      </c>
      <c r="AU2316" s="143" t="s">
        <v>87</v>
      </c>
      <c r="AY2316" s="19" t="s">
        <v>165</v>
      </c>
      <c r="BE2316" s="144">
        <f>IF(N2316="základní",J2316,0)</f>
        <v>0</v>
      </c>
      <c r="BF2316" s="144">
        <f>IF(N2316="snížená",J2316,0)</f>
        <v>0</v>
      </c>
      <c r="BG2316" s="144">
        <f>IF(N2316="zákl. přenesená",J2316,0)</f>
        <v>0</v>
      </c>
      <c r="BH2316" s="144">
        <f>IF(N2316="sníž. přenesená",J2316,0)</f>
        <v>0</v>
      </c>
      <c r="BI2316" s="144">
        <f>IF(N2316="nulová",J2316,0)</f>
        <v>0</v>
      </c>
      <c r="BJ2316" s="19" t="s">
        <v>39</v>
      </c>
      <c r="BK2316" s="144">
        <f>ROUND(I2316*H2316,2)</f>
        <v>0</v>
      </c>
      <c r="BL2316" s="19" t="s">
        <v>822</v>
      </c>
      <c r="BM2316" s="143" t="s">
        <v>2393</v>
      </c>
    </row>
    <row r="2317" spans="2:65" s="1" customFormat="1" ht="10.199999999999999" hidden="1">
      <c r="B2317" s="35"/>
      <c r="D2317" s="145" t="s">
        <v>175</v>
      </c>
      <c r="F2317" s="146" t="s">
        <v>2394</v>
      </c>
      <c r="I2317" s="147"/>
      <c r="L2317" s="35"/>
      <c r="M2317" s="148"/>
      <c r="T2317" s="56"/>
      <c r="AT2317" s="19" t="s">
        <v>175</v>
      </c>
      <c r="AU2317" s="19" t="s">
        <v>87</v>
      </c>
    </row>
    <row r="2318" spans="2:65" s="12" customFormat="1" ht="10.199999999999999">
      <c r="B2318" s="149"/>
      <c r="D2318" s="150" t="s">
        <v>177</v>
      </c>
      <c r="E2318" s="151" t="s">
        <v>31</v>
      </c>
      <c r="F2318" s="152" t="s">
        <v>2395</v>
      </c>
      <c r="H2318" s="151" t="s">
        <v>31</v>
      </c>
      <c r="I2318" s="153"/>
      <c r="L2318" s="149"/>
      <c r="M2318" s="154"/>
      <c r="T2318" s="155"/>
      <c r="AT2318" s="151" t="s">
        <v>177</v>
      </c>
      <c r="AU2318" s="151" t="s">
        <v>87</v>
      </c>
      <c r="AV2318" s="12" t="s">
        <v>39</v>
      </c>
      <c r="AW2318" s="12" t="s">
        <v>38</v>
      </c>
      <c r="AX2318" s="12" t="s">
        <v>78</v>
      </c>
      <c r="AY2318" s="151" t="s">
        <v>165</v>
      </c>
    </row>
    <row r="2319" spans="2:65" s="13" customFormat="1" ht="10.199999999999999">
      <c r="B2319" s="156"/>
      <c r="D2319" s="150" t="s">
        <v>177</v>
      </c>
      <c r="E2319" s="157" t="s">
        <v>31</v>
      </c>
      <c r="F2319" s="158" t="s">
        <v>2387</v>
      </c>
      <c r="H2319" s="159">
        <v>36</v>
      </c>
      <c r="I2319" s="160"/>
      <c r="L2319" s="156"/>
      <c r="M2319" s="161"/>
      <c r="T2319" s="162"/>
      <c r="AT2319" s="157" t="s">
        <v>177</v>
      </c>
      <c r="AU2319" s="157" t="s">
        <v>87</v>
      </c>
      <c r="AV2319" s="13" t="s">
        <v>87</v>
      </c>
      <c r="AW2319" s="13" t="s">
        <v>38</v>
      </c>
      <c r="AX2319" s="13" t="s">
        <v>78</v>
      </c>
      <c r="AY2319" s="157" t="s">
        <v>165</v>
      </c>
    </row>
    <row r="2320" spans="2:65" s="12" customFormat="1" ht="10.199999999999999">
      <c r="B2320" s="149"/>
      <c r="D2320" s="150" t="s">
        <v>177</v>
      </c>
      <c r="E2320" s="151" t="s">
        <v>31</v>
      </c>
      <c r="F2320" s="152" t="s">
        <v>2388</v>
      </c>
      <c r="H2320" s="151" t="s">
        <v>31</v>
      </c>
      <c r="I2320" s="153"/>
      <c r="L2320" s="149"/>
      <c r="M2320" s="154"/>
      <c r="T2320" s="155"/>
      <c r="AT2320" s="151" t="s">
        <v>177</v>
      </c>
      <c r="AU2320" s="151" t="s">
        <v>87</v>
      </c>
      <c r="AV2320" s="12" t="s">
        <v>39</v>
      </c>
      <c r="AW2320" s="12" t="s">
        <v>38</v>
      </c>
      <c r="AX2320" s="12" t="s">
        <v>78</v>
      </c>
      <c r="AY2320" s="151" t="s">
        <v>165</v>
      </c>
    </row>
    <row r="2321" spans="2:65" s="13" customFormat="1" ht="10.199999999999999">
      <c r="B2321" s="156"/>
      <c r="D2321" s="150" t="s">
        <v>177</v>
      </c>
      <c r="E2321" s="157" t="s">
        <v>31</v>
      </c>
      <c r="F2321" s="158" t="s">
        <v>2389</v>
      </c>
      <c r="H2321" s="159">
        <v>84</v>
      </c>
      <c r="I2321" s="160"/>
      <c r="L2321" s="156"/>
      <c r="M2321" s="161"/>
      <c r="T2321" s="162"/>
      <c r="AT2321" s="157" t="s">
        <v>177</v>
      </c>
      <c r="AU2321" s="157" t="s">
        <v>87</v>
      </c>
      <c r="AV2321" s="13" t="s">
        <v>87</v>
      </c>
      <c r="AW2321" s="13" t="s">
        <v>38</v>
      </c>
      <c r="AX2321" s="13" t="s">
        <v>78</v>
      </c>
      <c r="AY2321" s="157" t="s">
        <v>165</v>
      </c>
    </row>
    <row r="2322" spans="2:65" s="14" customFormat="1" ht="10.199999999999999">
      <c r="B2322" s="163"/>
      <c r="D2322" s="150" t="s">
        <v>177</v>
      </c>
      <c r="E2322" s="164" t="s">
        <v>31</v>
      </c>
      <c r="F2322" s="165" t="s">
        <v>180</v>
      </c>
      <c r="H2322" s="166">
        <v>120</v>
      </c>
      <c r="I2322" s="167"/>
      <c r="L2322" s="163"/>
      <c r="M2322" s="168"/>
      <c r="T2322" s="169"/>
      <c r="AT2322" s="164" t="s">
        <v>177</v>
      </c>
      <c r="AU2322" s="164" t="s">
        <v>87</v>
      </c>
      <c r="AV2322" s="14" t="s">
        <v>173</v>
      </c>
      <c r="AW2322" s="14" t="s">
        <v>38</v>
      </c>
      <c r="AX2322" s="14" t="s">
        <v>39</v>
      </c>
      <c r="AY2322" s="164" t="s">
        <v>165</v>
      </c>
    </row>
    <row r="2323" spans="2:65" s="1" customFormat="1" ht="49.05" customHeight="1">
      <c r="B2323" s="35"/>
      <c r="C2323" s="132" t="s">
        <v>2396</v>
      </c>
      <c r="D2323" s="132" t="s">
        <v>168</v>
      </c>
      <c r="E2323" s="133" t="s">
        <v>2397</v>
      </c>
      <c r="F2323" s="134" t="s">
        <v>2398</v>
      </c>
      <c r="G2323" s="135" t="s">
        <v>171</v>
      </c>
      <c r="H2323" s="136">
        <v>1</v>
      </c>
      <c r="I2323" s="137"/>
      <c r="J2323" s="138">
        <f>ROUND(I2323*H2323,2)</f>
        <v>0</v>
      </c>
      <c r="K2323" s="134" t="s">
        <v>172</v>
      </c>
      <c r="L2323" s="35"/>
      <c r="M2323" s="139" t="s">
        <v>31</v>
      </c>
      <c r="N2323" s="140" t="s">
        <v>49</v>
      </c>
      <c r="P2323" s="141">
        <f>O2323*H2323</f>
        <v>0</v>
      </c>
      <c r="Q2323" s="141">
        <v>0</v>
      </c>
      <c r="R2323" s="141">
        <f>Q2323*H2323</f>
        <v>0</v>
      </c>
      <c r="S2323" s="141">
        <v>0</v>
      </c>
      <c r="T2323" s="142">
        <f>S2323*H2323</f>
        <v>0</v>
      </c>
      <c r="AR2323" s="143" t="s">
        <v>822</v>
      </c>
      <c r="AT2323" s="143" t="s">
        <v>168</v>
      </c>
      <c r="AU2323" s="143" t="s">
        <v>87</v>
      </c>
      <c r="AY2323" s="19" t="s">
        <v>165</v>
      </c>
      <c r="BE2323" s="144">
        <f>IF(N2323="základní",J2323,0)</f>
        <v>0</v>
      </c>
      <c r="BF2323" s="144">
        <f>IF(N2323="snížená",J2323,0)</f>
        <v>0</v>
      </c>
      <c r="BG2323" s="144">
        <f>IF(N2323="zákl. přenesená",J2323,0)</f>
        <v>0</v>
      </c>
      <c r="BH2323" s="144">
        <f>IF(N2323="sníž. přenesená",J2323,0)</f>
        <v>0</v>
      </c>
      <c r="BI2323" s="144">
        <f>IF(N2323="nulová",J2323,0)</f>
        <v>0</v>
      </c>
      <c r="BJ2323" s="19" t="s">
        <v>39</v>
      </c>
      <c r="BK2323" s="144">
        <f>ROUND(I2323*H2323,2)</f>
        <v>0</v>
      </c>
      <c r="BL2323" s="19" t="s">
        <v>822</v>
      </c>
      <c r="BM2323" s="143" t="s">
        <v>2399</v>
      </c>
    </row>
    <row r="2324" spans="2:65" s="1" customFormat="1" ht="10.199999999999999" hidden="1">
      <c r="B2324" s="35"/>
      <c r="D2324" s="145" t="s">
        <v>175</v>
      </c>
      <c r="F2324" s="146" t="s">
        <v>2400</v>
      </c>
      <c r="I2324" s="147"/>
      <c r="L2324" s="35"/>
      <c r="M2324" s="148"/>
      <c r="T2324" s="56"/>
      <c r="AT2324" s="19" t="s">
        <v>175</v>
      </c>
      <c r="AU2324" s="19" t="s">
        <v>87</v>
      </c>
    </row>
    <row r="2325" spans="2:65" s="12" customFormat="1" ht="10.199999999999999">
      <c r="B2325" s="149"/>
      <c r="D2325" s="150" t="s">
        <v>177</v>
      </c>
      <c r="E2325" s="151" t="s">
        <v>31</v>
      </c>
      <c r="F2325" s="152" t="s">
        <v>2401</v>
      </c>
      <c r="H2325" s="151" t="s">
        <v>31</v>
      </c>
      <c r="I2325" s="153"/>
      <c r="L2325" s="149"/>
      <c r="M2325" s="154"/>
      <c r="T2325" s="155"/>
      <c r="AT2325" s="151" t="s">
        <v>177</v>
      </c>
      <c r="AU2325" s="151" t="s">
        <v>87</v>
      </c>
      <c r="AV2325" s="12" t="s">
        <v>39</v>
      </c>
      <c r="AW2325" s="12" t="s">
        <v>38</v>
      </c>
      <c r="AX2325" s="12" t="s">
        <v>78</v>
      </c>
      <c r="AY2325" s="151" t="s">
        <v>165</v>
      </c>
    </row>
    <row r="2326" spans="2:65" s="13" customFormat="1" ht="10.199999999999999">
      <c r="B2326" s="156"/>
      <c r="D2326" s="150" t="s">
        <v>177</v>
      </c>
      <c r="E2326" s="157" t="s">
        <v>31</v>
      </c>
      <c r="F2326" s="158" t="s">
        <v>39</v>
      </c>
      <c r="H2326" s="159">
        <v>1</v>
      </c>
      <c r="I2326" s="160"/>
      <c r="L2326" s="156"/>
      <c r="M2326" s="161"/>
      <c r="T2326" s="162"/>
      <c r="AT2326" s="157" t="s">
        <v>177</v>
      </c>
      <c r="AU2326" s="157" t="s">
        <v>87</v>
      </c>
      <c r="AV2326" s="13" t="s">
        <v>87</v>
      </c>
      <c r="AW2326" s="13" t="s">
        <v>38</v>
      </c>
      <c r="AX2326" s="13" t="s">
        <v>39</v>
      </c>
      <c r="AY2326" s="157" t="s">
        <v>165</v>
      </c>
    </row>
    <row r="2327" spans="2:65" s="11" customFormat="1" ht="25.95" customHeight="1">
      <c r="B2327" s="120"/>
      <c r="D2327" s="121" t="s">
        <v>77</v>
      </c>
      <c r="E2327" s="122" t="s">
        <v>2402</v>
      </c>
      <c r="F2327" s="122" t="s">
        <v>2403</v>
      </c>
      <c r="I2327" s="123"/>
      <c r="J2327" s="124">
        <f>BK2327</f>
        <v>0</v>
      </c>
      <c r="L2327" s="120"/>
      <c r="M2327" s="125"/>
      <c r="P2327" s="126">
        <f>SUM(P2328:P2343)</f>
        <v>0</v>
      </c>
      <c r="R2327" s="126">
        <f>SUM(R2328:R2343)</f>
        <v>0</v>
      </c>
      <c r="T2327" s="127">
        <f>SUM(T2328:T2343)</f>
        <v>0</v>
      </c>
      <c r="AR2327" s="121" t="s">
        <v>173</v>
      </c>
      <c r="AT2327" s="128" t="s">
        <v>77</v>
      </c>
      <c r="AU2327" s="128" t="s">
        <v>78</v>
      </c>
      <c r="AY2327" s="121" t="s">
        <v>165</v>
      </c>
      <c r="BK2327" s="129">
        <f>SUM(BK2328:BK2343)</f>
        <v>0</v>
      </c>
    </row>
    <row r="2328" spans="2:65" s="1" customFormat="1" ht="24.15" customHeight="1">
      <c r="B2328" s="35"/>
      <c r="C2328" s="132" t="s">
        <v>2404</v>
      </c>
      <c r="D2328" s="132" t="s">
        <v>168</v>
      </c>
      <c r="E2328" s="133" t="s">
        <v>2405</v>
      </c>
      <c r="F2328" s="134" t="s">
        <v>2406</v>
      </c>
      <c r="G2328" s="135" t="s">
        <v>2407</v>
      </c>
      <c r="H2328" s="136">
        <v>8</v>
      </c>
      <c r="I2328" s="137"/>
      <c r="J2328" s="138">
        <f>ROUND(I2328*H2328,2)</f>
        <v>0</v>
      </c>
      <c r="K2328" s="134" t="s">
        <v>172</v>
      </c>
      <c r="L2328" s="35"/>
      <c r="M2328" s="139" t="s">
        <v>31</v>
      </c>
      <c r="N2328" s="140" t="s">
        <v>49</v>
      </c>
      <c r="P2328" s="141">
        <f>O2328*H2328</f>
        <v>0</v>
      </c>
      <c r="Q2328" s="141">
        <v>0</v>
      </c>
      <c r="R2328" s="141">
        <f>Q2328*H2328</f>
        <v>0</v>
      </c>
      <c r="S2328" s="141">
        <v>0</v>
      </c>
      <c r="T2328" s="142">
        <f>S2328*H2328</f>
        <v>0</v>
      </c>
      <c r="AR2328" s="143" t="s">
        <v>2408</v>
      </c>
      <c r="AT2328" s="143" t="s">
        <v>168</v>
      </c>
      <c r="AU2328" s="143" t="s">
        <v>39</v>
      </c>
      <c r="AY2328" s="19" t="s">
        <v>165</v>
      </c>
      <c r="BE2328" s="144">
        <f>IF(N2328="základní",J2328,0)</f>
        <v>0</v>
      </c>
      <c r="BF2328" s="144">
        <f>IF(N2328="snížená",J2328,0)</f>
        <v>0</v>
      </c>
      <c r="BG2328" s="144">
        <f>IF(N2328="zákl. přenesená",J2328,0)</f>
        <v>0</v>
      </c>
      <c r="BH2328" s="144">
        <f>IF(N2328="sníž. přenesená",J2328,0)</f>
        <v>0</v>
      </c>
      <c r="BI2328" s="144">
        <f>IF(N2328="nulová",J2328,0)</f>
        <v>0</v>
      </c>
      <c r="BJ2328" s="19" t="s">
        <v>39</v>
      </c>
      <c r="BK2328" s="144">
        <f>ROUND(I2328*H2328,2)</f>
        <v>0</v>
      </c>
      <c r="BL2328" s="19" t="s">
        <v>2408</v>
      </c>
      <c r="BM2328" s="143" t="s">
        <v>2409</v>
      </c>
    </row>
    <row r="2329" spans="2:65" s="1" customFormat="1" ht="10.199999999999999" hidden="1">
      <c r="B2329" s="35"/>
      <c r="D2329" s="145" t="s">
        <v>175</v>
      </c>
      <c r="F2329" s="146" t="s">
        <v>2410</v>
      </c>
      <c r="I2329" s="147"/>
      <c r="L2329" s="35"/>
      <c r="M2329" s="148"/>
      <c r="T2329" s="56"/>
      <c r="AT2329" s="19" t="s">
        <v>175</v>
      </c>
      <c r="AU2329" s="19" t="s">
        <v>39</v>
      </c>
    </row>
    <row r="2330" spans="2:65" s="12" customFormat="1" ht="20.399999999999999">
      <c r="B2330" s="149"/>
      <c r="D2330" s="150" t="s">
        <v>177</v>
      </c>
      <c r="E2330" s="151" t="s">
        <v>31</v>
      </c>
      <c r="F2330" s="152" t="s">
        <v>2411</v>
      </c>
      <c r="H2330" s="151" t="s">
        <v>31</v>
      </c>
      <c r="I2330" s="153"/>
      <c r="L2330" s="149"/>
      <c r="M2330" s="154"/>
      <c r="T2330" s="155"/>
      <c r="AT2330" s="151" t="s">
        <v>177</v>
      </c>
      <c r="AU2330" s="151" t="s">
        <v>39</v>
      </c>
      <c r="AV2330" s="12" t="s">
        <v>39</v>
      </c>
      <c r="AW2330" s="12" t="s">
        <v>38</v>
      </c>
      <c r="AX2330" s="12" t="s">
        <v>78</v>
      </c>
      <c r="AY2330" s="151" t="s">
        <v>165</v>
      </c>
    </row>
    <row r="2331" spans="2:65" s="13" customFormat="1" ht="10.199999999999999">
      <c r="B2331" s="156"/>
      <c r="D2331" s="150" t="s">
        <v>177</v>
      </c>
      <c r="E2331" s="157" t="s">
        <v>31</v>
      </c>
      <c r="F2331" s="158" t="s">
        <v>2412</v>
      </c>
      <c r="H2331" s="159">
        <v>8</v>
      </c>
      <c r="I2331" s="160"/>
      <c r="L2331" s="156"/>
      <c r="M2331" s="161"/>
      <c r="T2331" s="162"/>
      <c r="AT2331" s="157" t="s">
        <v>177</v>
      </c>
      <c r="AU2331" s="157" t="s">
        <v>39</v>
      </c>
      <c r="AV2331" s="13" t="s">
        <v>87</v>
      </c>
      <c r="AW2331" s="13" t="s">
        <v>38</v>
      </c>
      <c r="AX2331" s="13" t="s">
        <v>78</v>
      </c>
      <c r="AY2331" s="157" t="s">
        <v>165</v>
      </c>
    </row>
    <row r="2332" spans="2:65" s="14" customFormat="1" ht="10.199999999999999">
      <c r="B2332" s="163"/>
      <c r="D2332" s="150" t="s">
        <v>177</v>
      </c>
      <c r="E2332" s="164" t="s">
        <v>31</v>
      </c>
      <c r="F2332" s="165" t="s">
        <v>180</v>
      </c>
      <c r="H2332" s="166">
        <v>8</v>
      </c>
      <c r="I2332" s="167"/>
      <c r="L2332" s="163"/>
      <c r="M2332" s="168"/>
      <c r="T2332" s="169"/>
      <c r="AT2332" s="164" t="s">
        <v>177</v>
      </c>
      <c r="AU2332" s="164" t="s">
        <v>39</v>
      </c>
      <c r="AV2332" s="14" t="s">
        <v>173</v>
      </c>
      <c r="AW2332" s="14" t="s">
        <v>38</v>
      </c>
      <c r="AX2332" s="14" t="s">
        <v>39</v>
      </c>
      <c r="AY2332" s="164" t="s">
        <v>165</v>
      </c>
    </row>
    <row r="2333" spans="2:65" s="1" customFormat="1" ht="24.15" customHeight="1">
      <c r="B2333" s="35"/>
      <c r="C2333" s="132" t="s">
        <v>2413</v>
      </c>
      <c r="D2333" s="132" t="s">
        <v>168</v>
      </c>
      <c r="E2333" s="133" t="s">
        <v>2414</v>
      </c>
      <c r="F2333" s="134" t="s">
        <v>2415</v>
      </c>
      <c r="G2333" s="135" t="s">
        <v>2407</v>
      </c>
      <c r="H2333" s="136">
        <v>32</v>
      </c>
      <c r="I2333" s="137"/>
      <c r="J2333" s="138">
        <f>ROUND(I2333*H2333,2)</f>
        <v>0</v>
      </c>
      <c r="K2333" s="134" t="s">
        <v>172</v>
      </c>
      <c r="L2333" s="35"/>
      <c r="M2333" s="139" t="s">
        <v>31</v>
      </c>
      <c r="N2333" s="140" t="s">
        <v>49</v>
      </c>
      <c r="P2333" s="141">
        <f>O2333*H2333</f>
        <v>0</v>
      </c>
      <c r="Q2333" s="141">
        <v>0</v>
      </c>
      <c r="R2333" s="141">
        <f>Q2333*H2333</f>
        <v>0</v>
      </c>
      <c r="S2333" s="141">
        <v>0</v>
      </c>
      <c r="T2333" s="142">
        <f>S2333*H2333</f>
        <v>0</v>
      </c>
      <c r="AR2333" s="143" t="s">
        <v>2408</v>
      </c>
      <c r="AT2333" s="143" t="s">
        <v>168</v>
      </c>
      <c r="AU2333" s="143" t="s">
        <v>39</v>
      </c>
      <c r="AY2333" s="19" t="s">
        <v>165</v>
      </c>
      <c r="BE2333" s="144">
        <f>IF(N2333="základní",J2333,0)</f>
        <v>0</v>
      </c>
      <c r="BF2333" s="144">
        <f>IF(N2333="snížená",J2333,0)</f>
        <v>0</v>
      </c>
      <c r="BG2333" s="144">
        <f>IF(N2333="zákl. přenesená",J2333,0)</f>
        <v>0</v>
      </c>
      <c r="BH2333" s="144">
        <f>IF(N2333="sníž. přenesená",J2333,0)</f>
        <v>0</v>
      </c>
      <c r="BI2333" s="144">
        <f>IF(N2333="nulová",J2333,0)</f>
        <v>0</v>
      </c>
      <c r="BJ2333" s="19" t="s">
        <v>39</v>
      </c>
      <c r="BK2333" s="144">
        <f>ROUND(I2333*H2333,2)</f>
        <v>0</v>
      </c>
      <c r="BL2333" s="19" t="s">
        <v>2408</v>
      </c>
      <c r="BM2333" s="143" t="s">
        <v>2416</v>
      </c>
    </row>
    <row r="2334" spans="2:65" s="1" customFormat="1" ht="10.199999999999999" hidden="1">
      <c r="B2334" s="35"/>
      <c r="D2334" s="145" t="s">
        <v>175</v>
      </c>
      <c r="F2334" s="146" t="s">
        <v>2417</v>
      </c>
      <c r="I2334" s="147"/>
      <c r="L2334" s="35"/>
      <c r="M2334" s="148"/>
      <c r="T2334" s="56"/>
      <c r="AT2334" s="19" t="s">
        <v>175</v>
      </c>
      <c r="AU2334" s="19" t="s">
        <v>39</v>
      </c>
    </row>
    <row r="2335" spans="2:65" s="12" customFormat="1" ht="30.6">
      <c r="B2335" s="149"/>
      <c r="D2335" s="150" t="s">
        <v>177</v>
      </c>
      <c r="E2335" s="151" t="s">
        <v>31</v>
      </c>
      <c r="F2335" s="152" t="s">
        <v>2418</v>
      </c>
      <c r="H2335" s="151" t="s">
        <v>31</v>
      </c>
      <c r="I2335" s="153"/>
      <c r="L2335" s="149"/>
      <c r="M2335" s="154"/>
      <c r="T2335" s="155"/>
      <c r="AT2335" s="151" t="s">
        <v>177</v>
      </c>
      <c r="AU2335" s="151" t="s">
        <v>39</v>
      </c>
      <c r="AV2335" s="12" t="s">
        <v>39</v>
      </c>
      <c r="AW2335" s="12" t="s">
        <v>38</v>
      </c>
      <c r="AX2335" s="12" t="s">
        <v>78</v>
      </c>
      <c r="AY2335" s="151" t="s">
        <v>165</v>
      </c>
    </row>
    <row r="2336" spans="2:65" s="13" customFormat="1" ht="10.199999999999999">
      <c r="B2336" s="156"/>
      <c r="D2336" s="150" t="s">
        <v>177</v>
      </c>
      <c r="E2336" s="157" t="s">
        <v>31</v>
      </c>
      <c r="F2336" s="158" t="s">
        <v>483</v>
      </c>
      <c r="H2336" s="159">
        <v>32</v>
      </c>
      <c r="I2336" s="160"/>
      <c r="L2336" s="156"/>
      <c r="M2336" s="161"/>
      <c r="T2336" s="162"/>
      <c r="AT2336" s="157" t="s">
        <v>177</v>
      </c>
      <c r="AU2336" s="157" t="s">
        <v>39</v>
      </c>
      <c r="AV2336" s="13" t="s">
        <v>87</v>
      </c>
      <c r="AW2336" s="13" t="s">
        <v>38</v>
      </c>
      <c r="AX2336" s="13" t="s">
        <v>78</v>
      </c>
      <c r="AY2336" s="157" t="s">
        <v>165</v>
      </c>
    </row>
    <row r="2337" spans="2:65" s="14" customFormat="1" ht="10.199999999999999">
      <c r="B2337" s="163"/>
      <c r="D2337" s="150" t="s">
        <v>177</v>
      </c>
      <c r="E2337" s="164" t="s">
        <v>31</v>
      </c>
      <c r="F2337" s="165" t="s">
        <v>180</v>
      </c>
      <c r="H2337" s="166">
        <v>32</v>
      </c>
      <c r="I2337" s="167"/>
      <c r="L2337" s="163"/>
      <c r="M2337" s="168"/>
      <c r="T2337" s="169"/>
      <c r="AT2337" s="164" t="s">
        <v>177</v>
      </c>
      <c r="AU2337" s="164" t="s">
        <v>39</v>
      </c>
      <c r="AV2337" s="14" t="s">
        <v>173</v>
      </c>
      <c r="AW2337" s="14" t="s">
        <v>38</v>
      </c>
      <c r="AX2337" s="14" t="s">
        <v>39</v>
      </c>
      <c r="AY2337" s="164" t="s">
        <v>165</v>
      </c>
    </row>
    <row r="2338" spans="2:65" s="1" customFormat="1" ht="16.5" customHeight="1">
      <c r="B2338" s="35"/>
      <c r="C2338" s="177" t="s">
        <v>2419</v>
      </c>
      <c r="D2338" s="177" t="s">
        <v>409</v>
      </c>
      <c r="E2338" s="178" t="s">
        <v>2420</v>
      </c>
      <c r="F2338" s="179" t="s">
        <v>2421</v>
      </c>
      <c r="G2338" s="180" t="s">
        <v>171</v>
      </c>
      <c r="H2338" s="181">
        <v>1</v>
      </c>
      <c r="I2338" s="182"/>
      <c r="J2338" s="183">
        <f>ROUND(I2338*H2338,2)</f>
        <v>0</v>
      </c>
      <c r="K2338" s="179" t="s">
        <v>31</v>
      </c>
      <c r="L2338" s="184"/>
      <c r="M2338" s="185" t="s">
        <v>31</v>
      </c>
      <c r="N2338" s="186" t="s">
        <v>49</v>
      </c>
      <c r="P2338" s="141">
        <f>O2338*H2338</f>
        <v>0</v>
      </c>
      <c r="Q2338" s="141">
        <v>0</v>
      </c>
      <c r="R2338" s="141">
        <f>Q2338*H2338</f>
        <v>0</v>
      </c>
      <c r="S2338" s="141">
        <v>0</v>
      </c>
      <c r="T2338" s="142">
        <f>S2338*H2338</f>
        <v>0</v>
      </c>
      <c r="AR2338" s="143" t="s">
        <v>2408</v>
      </c>
      <c r="AT2338" s="143" t="s">
        <v>409</v>
      </c>
      <c r="AU2338" s="143" t="s">
        <v>39</v>
      </c>
      <c r="AY2338" s="19" t="s">
        <v>165</v>
      </c>
      <c r="BE2338" s="144">
        <f>IF(N2338="základní",J2338,0)</f>
        <v>0</v>
      </c>
      <c r="BF2338" s="144">
        <f>IF(N2338="snížená",J2338,0)</f>
        <v>0</v>
      </c>
      <c r="BG2338" s="144">
        <f>IF(N2338="zákl. přenesená",J2338,0)</f>
        <v>0</v>
      </c>
      <c r="BH2338" s="144">
        <f>IF(N2338="sníž. přenesená",J2338,0)</f>
        <v>0</v>
      </c>
      <c r="BI2338" s="144">
        <f>IF(N2338="nulová",J2338,0)</f>
        <v>0</v>
      </c>
      <c r="BJ2338" s="19" t="s">
        <v>39</v>
      </c>
      <c r="BK2338" s="144">
        <f>ROUND(I2338*H2338,2)</f>
        <v>0</v>
      </c>
      <c r="BL2338" s="19" t="s">
        <v>2408</v>
      </c>
      <c r="BM2338" s="143" t="s">
        <v>2422</v>
      </c>
    </row>
    <row r="2339" spans="2:65" s="1" customFormat="1" ht="37.799999999999997" customHeight="1">
      <c r="B2339" s="35"/>
      <c r="C2339" s="132" t="s">
        <v>2423</v>
      </c>
      <c r="D2339" s="132" t="s">
        <v>168</v>
      </c>
      <c r="E2339" s="133" t="s">
        <v>2424</v>
      </c>
      <c r="F2339" s="134" t="s">
        <v>2425</v>
      </c>
      <c r="G2339" s="135" t="s">
        <v>2407</v>
      </c>
      <c r="H2339" s="136">
        <v>10</v>
      </c>
      <c r="I2339" s="137"/>
      <c r="J2339" s="138">
        <f>ROUND(I2339*H2339,2)</f>
        <v>0</v>
      </c>
      <c r="K2339" s="134" t="s">
        <v>172</v>
      </c>
      <c r="L2339" s="35"/>
      <c r="M2339" s="139" t="s">
        <v>31</v>
      </c>
      <c r="N2339" s="140" t="s">
        <v>49</v>
      </c>
      <c r="P2339" s="141">
        <f>O2339*H2339</f>
        <v>0</v>
      </c>
      <c r="Q2339" s="141">
        <v>0</v>
      </c>
      <c r="R2339" s="141">
        <f>Q2339*H2339</f>
        <v>0</v>
      </c>
      <c r="S2339" s="141">
        <v>0</v>
      </c>
      <c r="T2339" s="142">
        <f>S2339*H2339</f>
        <v>0</v>
      </c>
      <c r="AR2339" s="143" t="s">
        <v>2408</v>
      </c>
      <c r="AT2339" s="143" t="s">
        <v>168</v>
      </c>
      <c r="AU2339" s="143" t="s">
        <v>39</v>
      </c>
      <c r="AY2339" s="19" t="s">
        <v>165</v>
      </c>
      <c r="BE2339" s="144">
        <f>IF(N2339="základní",J2339,0)</f>
        <v>0</v>
      </c>
      <c r="BF2339" s="144">
        <f>IF(N2339="snížená",J2339,0)</f>
        <v>0</v>
      </c>
      <c r="BG2339" s="144">
        <f>IF(N2339="zákl. přenesená",J2339,0)</f>
        <v>0</v>
      </c>
      <c r="BH2339" s="144">
        <f>IF(N2339="sníž. přenesená",J2339,0)</f>
        <v>0</v>
      </c>
      <c r="BI2339" s="144">
        <f>IF(N2339="nulová",J2339,0)</f>
        <v>0</v>
      </c>
      <c r="BJ2339" s="19" t="s">
        <v>39</v>
      </c>
      <c r="BK2339" s="144">
        <f>ROUND(I2339*H2339,2)</f>
        <v>0</v>
      </c>
      <c r="BL2339" s="19" t="s">
        <v>2408</v>
      </c>
      <c r="BM2339" s="143" t="s">
        <v>2426</v>
      </c>
    </row>
    <row r="2340" spans="2:65" s="1" customFormat="1" ht="10.199999999999999" hidden="1">
      <c r="B2340" s="35"/>
      <c r="D2340" s="145" t="s">
        <v>175</v>
      </c>
      <c r="F2340" s="146" t="s">
        <v>2427</v>
      </c>
      <c r="I2340" s="147"/>
      <c r="L2340" s="35"/>
      <c r="M2340" s="148"/>
      <c r="T2340" s="56"/>
      <c r="AT2340" s="19" t="s">
        <v>175</v>
      </c>
      <c r="AU2340" s="19" t="s">
        <v>39</v>
      </c>
    </row>
    <row r="2341" spans="2:65" s="12" customFormat="1" ht="20.399999999999999">
      <c r="B2341" s="149"/>
      <c r="D2341" s="150" t="s">
        <v>177</v>
      </c>
      <c r="E2341" s="151" t="s">
        <v>31</v>
      </c>
      <c r="F2341" s="152" t="s">
        <v>2428</v>
      </c>
      <c r="H2341" s="151" t="s">
        <v>31</v>
      </c>
      <c r="I2341" s="153"/>
      <c r="L2341" s="149"/>
      <c r="M2341" s="154"/>
      <c r="T2341" s="155"/>
      <c r="AT2341" s="151" t="s">
        <v>177</v>
      </c>
      <c r="AU2341" s="151" t="s">
        <v>39</v>
      </c>
      <c r="AV2341" s="12" t="s">
        <v>39</v>
      </c>
      <c r="AW2341" s="12" t="s">
        <v>38</v>
      </c>
      <c r="AX2341" s="12" t="s">
        <v>78</v>
      </c>
      <c r="AY2341" s="151" t="s">
        <v>165</v>
      </c>
    </row>
    <row r="2342" spans="2:65" s="13" customFormat="1" ht="10.199999999999999">
      <c r="B2342" s="156"/>
      <c r="D2342" s="150" t="s">
        <v>177</v>
      </c>
      <c r="E2342" s="157" t="s">
        <v>31</v>
      </c>
      <c r="F2342" s="158" t="s">
        <v>1704</v>
      </c>
      <c r="H2342" s="159">
        <v>10</v>
      </c>
      <c r="I2342" s="160"/>
      <c r="L2342" s="156"/>
      <c r="M2342" s="161"/>
      <c r="T2342" s="162"/>
      <c r="AT2342" s="157" t="s">
        <v>177</v>
      </c>
      <c r="AU2342" s="157" t="s">
        <v>39</v>
      </c>
      <c r="AV2342" s="13" t="s">
        <v>87</v>
      </c>
      <c r="AW2342" s="13" t="s">
        <v>38</v>
      </c>
      <c r="AX2342" s="13" t="s">
        <v>78</v>
      </c>
      <c r="AY2342" s="157" t="s">
        <v>165</v>
      </c>
    </row>
    <row r="2343" spans="2:65" s="14" customFormat="1" ht="10.199999999999999">
      <c r="B2343" s="163"/>
      <c r="D2343" s="150" t="s">
        <v>177</v>
      </c>
      <c r="E2343" s="164" t="s">
        <v>31</v>
      </c>
      <c r="F2343" s="165" t="s">
        <v>180</v>
      </c>
      <c r="H2343" s="166">
        <v>10</v>
      </c>
      <c r="I2343" s="167"/>
      <c r="L2343" s="163"/>
      <c r="M2343" s="168"/>
      <c r="T2343" s="169"/>
      <c r="AT2343" s="164" t="s">
        <v>177</v>
      </c>
      <c r="AU2343" s="164" t="s">
        <v>39</v>
      </c>
      <c r="AV2343" s="14" t="s">
        <v>173</v>
      </c>
      <c r="AW2343" s="14" t="s">
        <v>38</v>
      </c>
      <c r="AX2343" s="14" t="s">
        <v>39</v>
      </c>
      <c r="AY2343" s="164" t="s">
        <v>165</v>
      </c>
    </row>
    <row r="2344" spans="2:65" s="11" customFormat="1" ht="25.95" customHeight="1">
      <c r="B2344" s="120"/>
      <c r="D2344" s="121" t="s">
        <v>77</v>
      </c>
      <c r="E2344" s="122" t="s">
        <v>2429</v>
      </c>
      <c r="F2344" s="122" t="s">
        <v>2430</v>
      </c>
      <c r="I2344" s="123"/>
      <c r="J2344" s="124">
        <f>BK2344</f>
        <v>0</v>
      </c>
      <c r="L2344" s="120"/>
      <c r="M2344" s="125"/>
      <c r="P2344" s="126">
        <f>SUM(P2345:P2373)</f>
        <v>0</v>
      </c>
      <c r="R2344" s="126">
        <f>SUM(R2345:R2373)</f>
        <v>0</v>
      </c>
      <c r="T2344" s="127">
        <f>SUM(T2345:T2373)</f>
        <v>0</v>
      </c>
      <c r="AR2344" s="121" t="s">
        <v>202</v>
      </c>
      <c r="AT2344" s="128" t="s">
        <v>77</v>
      </c>
      <c r="AU2344" s="128" t="s">
        <v>78</v>
      </c>
      <c r="AY2344" s="121" t="s">
        <v>165</v>
      </c>
      <c r="BK2344" s="129">
        <f>SUM(BK2345:BK2373)</f>
        <v>0</v>
      </c>
    </row>
    <row r="2345" spans="2:65" s="1" customFormat="1" ht="16.5" customHeight="1">
      <c r="B2345" s="35"/>
      <c r="C2345" s="132" t="s">
        <v>2431</v>
      </c>
      <c r="D2345" s="132" t="s">
        <v>168</v>
      </c>
      <c r="E2345" s="133" t="s">
        <v>2432</v>
      </c>
      <c r="F2345" s="134" t="s">
        <v>2433</v>
      </c>
      <c r="G2345" s="135" t="s">
        <v>1966</v>
      </c>
      <c r="H2345" s="136">
        <v>1</v>
      </c>
      <c r="I2345" s="137"/>
      <c r="J2345" s="138">
        <f>ROUND(I2345*H2345,2)</f>
        <v>0</v>
      </c>
      <c r="K2345" s="134" t="s">
        <v>172</v>
      </c>
      <c r="L2345" s="35"/>
      <c r="M2345" s="139" t="s">
        <v>31</v>
      </c>
      <c r="N2345" s="140" t="s">
        <v>49</v>
      </c>
      <c r="P2345" s="141">
        <f>O2345*H2345</f>
        <v>0</v>
      </c>
      <c r="Q2345" s="141">
        <v>0</v>
      </c>
      <c r="R2345" s="141">
        <f>Q2345*H2345</f>
        <v>0</v>
      </c>
      <c r="S2345" s="141">
        <v>0</v>
      </c>
      <c r="T2345" s="142">
        <f>S2345*H2345</f>
        <v>0</v>
      </c>
      <c r="AR2345" s="143" t="s">
        <v>2434</v>
      </c>
      <c r="AT2345" s="143" t="s">
        <v>168</v>
      </c>
      <c r="AU2345" s="143" t="s">
        <v>39</v>
      </c>
      <c r="AY2345" s="19" t="s">
        <v>165</v>
      </c>
      <c r="BE2345" s="144">
        <f>IF(N2345="základní",J2345,0)</f>
        <v>0</v>
      </c>
      <c r="BF2345" s="144">
        <f>IF(N2345="snížená",J2345,0)</f>
        <v>0</v>
      </c>
      <c r="BG2345" s="144">
        <f>IF(N2345="zákl. přenesená",J2345,0)</f>
        <v>0</v>
      </c>
      <c r="BH2345" s="144">
        <f>IF(N2345="sníž. přenesená",J2345,0)</f>
        <v>0</v>
      </c>
      <c r="BI2345" s="144">
        <f>IF(N2345="nulová",J2345,0)</f>
        <v>0</v>
      </c>
      <c r="BJ2345" s="19" t="s">
        <v>39</v>
      </c>
      <c r="BK2345" s="144">
        <f>ROUND(I2345*H2345,2)</f>
        <v>0</v>
      </c>
      <c r="BL2345" s="19" t="s">
        <v>2434</v>
      </c>
      <c r="BM2345" s="143" t="s">
        <v>2435</v>
      </c>
    </row>
    <row r="2346" spans="2:65" s="1" customFormat="1" ht="10.199999999999999" hidden="1">
      <c r="B2346" s="35"/>
      <c r="D2346" s="145" t="s">
        <v>175</v>
      </c>
      <c r="F2346" s="146" t="s">
        <v>2436</v>
      </c>
      <c r="I2346" s="147"/>
      <c r="L2346" s="35"/>
      <c r="M2346" s="148"/>
      <c r="T2346" s="56"/>
      <c r="AT2346" s="19" t="s">
        <v>175</v>
      </c>
      <c r="AU2346" s="19" t="s">
        <v>39</v>
      </c>
    </row>
    <row r="2347" spans="2:65" s="1" customFormat="1" ht="19.2">
      <c r="B2347" s="35"/>
      <c r="D2347" s="150" t="s">
        <v>443</v>
      </c>
      <c r="F2347" s="187" t="s">
        <v>2437</v>
      </c>
      <c r="I2347" s="147"/>
      <c r="L2347" s="35"/>
      <c r="M2347" s="148"/>
      <c r="T2347" s="56"/>
      <c r="AT2347" s="19" t="s">
        <v>443</v>
      </c>
      <c r="AU2347" s="19" t="s">
        <v>39</v>
      </c>
    </row>
    <row r="2348" spans="2:65" s="12" customFormat="1" ht="10.199999999999999">
      <c r="B2348" s="149"/>
      <c r="D2348" s="150" t="s">
        <v>177</v>
      </c>
      <c r="E2348" s="151" t="s">
        <v>31</v>
      </c>
      <c r="F2348" s="152" t="s">
        <v>826</v>
      </c>
      <c r="H2348" s="151" t="s">
        <v>31</v>
      </c>
      <c r="I2348" s="153"/>
      <c r="L2348" s="149"/>
      <c r="M2348" s="154"/>
      <c r="T2348" s="155"/>
      <c r="AT2348" s="151" t="s">
        <v>177</v>
      </c>
      <c r="AU2348" s="151" t="s">
        <v>39</v>
      </c>
      <c r="AV2348" s="12" t="s">
        <v>39</v>
      </c>
      <c r="AW2348" s="12" t="s">
        <v>38</v>
      </c>
      <c r="AX2348" s="12" t="s">
        <v>78</v>
      </c>
      <c r="AY2348" s="151" t="s">
        <v>165</v>
      </c>
    </row>
    <row r="2349" spans="2:65" s="13" customFormat="1" ht="10.199999999999999">
      <c r="B2349" s="156"/>
      <c r="D2349" s="150" t="s">
        <v>177</v>
      </c>
      <c r="E2349" s="157" t="s">
        <v>31</v>
      </c>
      <c r="F2349" s="158" t="s">
        <v>39</v>
      </c>
      <c r="H2349" s="159">
        <v>1</v>
      </c>
      <c r="I2349" s="160"/>
      <c r="L2349" s="156"/>
      <c r="M2349" s="161"/>
      <c r="T2349" s="162"/>
      <c r="AT2349" s="157" t="s">
        <v>177</v>
      </c>
      <c r="AU2349" s="157" t="s">
        <v>39</v>
      </c>
      <c r="AV2349" s="13" t="s">
        <v>87</v>
      </c>
      <c r="AW2349" s="13" t="s">
        <v>38</v>
      </c>
      <c r="AX2349" s="13" t="s">
        <v>78</v>
      </c>
      <c r="AY2349" s="157" t="s">
        <v>165</v>
      </c>
    </row>
    <row r="2350" spans="2:65" s="14" customFormat="1" ht="10.199999999999999">
      <c r="B2350" s="163"/>
      <c r="D2350" s="150" t="s">
        <v>177</v>
      </c>
      <c r="E2350" s="164" t="s">
        <v>31</v>
      </c>
      <c r="F2350" s="165" t="s">
        <v>180</v>
      </c>
      <c r="H2350" s="166">
        <v>1</v>
      </c>
      <c r="I2350" s="167"/>
      <c r="L2350" s="163"/>
      <c r="M2350" s="168"/>
      <c r="T2350" s="169"/>
      <c r="AT2350" s="164" t="s">
        <v>177</v>
      </c>
      <c r="AU2350" s="164" t="s">
        <v>39</v>
      </c>
      <c r="AV2350" s="14" t="s">
        <v>173</v>
      </c>
      <c r="AW2350" s="14" t="s">
        <v>38</v>
      </c>
      <c r="AX2350" s="14" t="s">
        <v>39</v>
      </c>
      <c r="AY2350" s="164" t="s">
        <v>165</v>
      </c>
    </row>
    <row r="2351" spans="2:65" s="1" customFormat="1" ht="16.5" customHeight="1">
      <c r="B2351" s="35"/>
      <c r="C2351" s="132" t="s">
        <v>2438</v>
      </c>
      <c r="D2351" s="132" t="s">
        <v>168</v>
      </c>
      <c r="E2351" s="133" t="s">
        <v>2439</v>
      </c>
      <c r="F2351" s="134" t="s">
        <v>2440</v>
      </c>
      <c r="G2351" s="135" t="s">
        <v>1966</v>
      </c>
      <c r="H2351" s="136">
        <v>1</v>
      </c>
      <c r="I2351" s="137"/>
      <c r="J2351" s="138">
        <f>ROUND(I2351*H2351,2)</f>
        <v>0</v>
      </c>
      <c r="K2351" s="134" t="s">
        <v>172</v>
      </c>
      <c r="L2351" s="35"/>
      <c r="M2351" s="139" t="s">
        <v>31</v>
      </c>
      <c r="N2351" s="140" t="s">
        <v>49</v>
      </c>
      <c r="P2351" s="141">
        <f>O2351*H2351</f>
        <v>0</v>
      </c>
      <c r="Q2351" s="141">
        <v>0</v>
      </c>
      <c r="R2351" s="141">
        <f>Q2351*H2351</f>
        <v>0</v>
      </c>
      <c r="S2351" s="141">
        <v>0</v>
      </c>
      <c r="T2351" s="142">
        <f>S2351*H2351</f>
        <v>0</v>
      </c>
      <c r="AR2351" s="143" t="s">
        <v>2434</v>
      </c>
      <c r="AT2351" s="143" t="s">
        <v>168</v>
      </c>
      <c r="AU2351" s="143" t="s">
        <v>39</v>
      </c>
      <c r="AY2351" s="19" t="s">
        <v>165</v>
      </c>
      <c r="BE2351" s="144">
        <f>IF(N2351="základní",J2351,0)</f>
        <v>0</v>
      </c>
      <c r="BF2351" s="144">
        <f>IF(N2351="snížená",J2351,0)</f>
        <v>0</v>
      </c>
      <c r="BG2351" s="144">
        <f>IF(N2351="zákl. přenesená",J2351,0)</f>
        <v>0</v>
      </c>
      <c r="BH2351" s="144">
        <f>IF(N2351="sníž. přenesená",J2351,0)</f>
        <v>0</v>
      </c>
      <c r="BI2351" s="144">
        <f>IF(N2351="nulová",J2351,0)</f>
        <v>0</v>
      </c>
      <c r="BJ2351" s="19" t="s">
        <v>39</v>
      </c>
      <c r="BK2351" s="144">
        <f>ROUND(I2351*H2351,2)</f>
        <v>0</v>
      </c>
      <c r="BL2351" s="19" t="s">
        <v>2434</v>
      </c>
      <c r="BM2351" s="143" t="s">
        <v>2441</v>
      </c>
    </row>
    <row r="2352" spans="2:65" s="1" customFormat="1" ht="10.199999999999999" hidden="1">
      <c r="B2352" s="35"/>
      <c r="D2352" s="145" t="s">
        <v>175</v>
      </c>
      <c r="F2352" s="146" t="s">
        <v>2442</v>
      </c>
      <c r="I2352" s="147"/>
      <c r="L2352" s="35"/>
      <c r="M2352" s="148"/>
      <c r="T2352" s="56"/>
      <c r="AT2352" s="19" t="s">
        <v>175</v>
      </c>
      <c r="AU2352" s="19" t="s">
        <v>39</v>
      </c>
    </row>
    <row r="2353" spans="2:65" s="1" customFormat="1" ht="76.8">
      <c r="B2353" s="35"/>
      <c r="D2353" s="150" t="s">
        <v>443</v>
      </c>
      <c r="F2353" s="187" t="s">
        <v>2443</v>
      </c>
      <c r="I2353" s="147"/>
      <c r="L2353" s="35"/>
      <c r="M2353" s="148"/>
      <c r="T2353" s="56"/>
      <c r="AT2353" s="19" t="s">
        <v>443</v>
      </c>
      <c r="AU2353" s="19" t="s">
        <v>39</v>
      </c>
    </row>
    <row r="2354" spans="2:65" s="1" customFormat="1" ht="16.5" customHeight="1">
      <c r="B2354" s="35"/>
      <c r="C2354" s="132" t="s">
        <v>2444</v>
      </c>
      <c r="D2354" s="132" t="s">
        <v>168</v>
      </c>
      <c r="E2354" s="133" t="s">
        <v>2445</v>
      </c>
      <c r="F2354" s="134" t="s">
        <v>2446</v>
      </c>
      <c r="G2354" s="135" t="s">
        <v>103</v>
      </c>
      <c r="H2354" s="136">
        <v>142.5</v>
      </c>
      <c r="I2354" s="137"/>
      <c r="J2354" s="138">
        <f>ROUND(I2354*H2354,2)</f>
        <v>0</v>
      </c>
      <c r="K2354" s="134" t="s">
        <v>172</v>
      </c>
      <c r="L2354" s="35"/>
      <c r="M2354" s="139" t="s">
        <v>31</v>
      </c>
      <c r="N2354" s="140" t="s">
        <v>49</v>
      </c>
      <c r="P2354" s="141">
        <f>O2354*H2354</f>
        <v>0</v>
      </c>
      <c r="Q2354" s="141">
        <v>0</v>
      </c>
      <c r="R2354" s="141">
        <f>Q2354*H2354</f>
        <v>0</v>
      </c>
      <c r="S2354" s="141">
        <v>0</v>
      </c>
      <c r="T2354" s="142">
        <f>S2354*H2354</f>
        <v>0</v>
      </c>
      <c r="AR2354" s="143" t="s">
        <v>2434</v>
      </c>
      <c r="AT2354" s="143" t="s">
        <v>168</v>
      </c>
      <c r="AU2354" s="143" t="s">
        <v>39</v>
      </c>
      <c r="AY2354" s="19" t="s">
        <v>165</v>
      </c>
      <c r="BE2354" s="144">
        <f>IF(N2354="základní",J2354,0)</f>
        <v>0</v>
      </c>
      <c r="BF2354" s="144">
        <f>IF(N2354="snížená",J2354,0)</f>
        <v>0</v>
      </c>
      <c r="BG2354" s="144">
        <f>IF(N2354="zákl. přenesená",J2354,0)</f>
        <v>0</v>
      </c>
      <c r="BH2354" s="144">
        <f>IF(N2354="sníž. přenesená",J2354,0)</f>
        <v>0</v>
      </c>
      <c r="BI2354" s="144">
        <f>IF(N2354="nulová",J2354,0)</f>
        <v>0</v>
      </c>
      <c r="BJ2354" s="19" t="s">
        <v>39</v>
      </c>
      <c r="BK2354" s="144">
        <f>ROUND(I2354*H2354,2)</f>
        <v>0</v>
      </c>
      <c r="BL2354" s="19" t="s">
        <v>2434</v>
      </c>
      <c r="BM2354" s="143" t="s">
        <v>2447</v>
      </c>
    </row>
    <row r="2355" spans="2:65" s="1" customFormat="1" ht="10.199999999999999" hidden="1">
      <c r="B2355" s="35"/>
      <c r="D2355" s="145" t="s">
        <v>175</v>
      </c>
      <c r="F2355" s="146" t="s">
        <v>2448</v>
      </c>
      <c r="I2355" s="147"/>
      <c r="L2355" s="35"/>
      <c r="M2355" s="148"/>
      <c r="T2355" s="56"/>
      <c r="AT2355" s="19" t="s">
        <v>175</v>
      </c>
      <c r="AU2355" s="19" t="s">
        <v>39</v>
      </c>
    </row>
    <row r="2356" spans="2:65" s="12" customFormat="1" ht="10.199999999999999">
      <c r="B2356" s="149"/>
      <c r="D2356" s="150" t="s">
        <v>177</v>
      </c>
      <c r="E2356" s="151" t="s">
        <v>31</v>
      </c>
      <c r="F2356" s="152" t="s">
        <v>973</v>
      </c>
      <c r="H2356" s="151" t="s">
        <v>31</v>
      </c>
      <c r="I2356" s="153"/>
      <c r="L2356" s="149"/>
      <c r="M2356" s="154"/>
      <c r="T2356" s="155"/>
      <c r="AT2356" s="151" t="s">
        <v>177</v>
      </c>
      <c r="AU2356" s="151" t="s">
        <v>39</v>
      </c>
      <c r="AV2356" s="12" t="s">
        <v>39</v>
      </c>
      <c r="AW2356" s="12" t="s">
        <v>38</v>
      </c>
      <c r="AX2356" s="12" t="s">
        <v>78</v>
      </c>
      <c r="AY2356" s="151" t="s">
        <v>165</v>
      </c>
    </row>
    <row r="2357" spans="2:65" s="13" customFormat="1" ht="10.199999999999999">
      <c r="B2357" s="156"/>
      <c r="D2357" s="150" t="s">
        <v>177</v>
      </c>
      <c r="E2357" s="157" t="s">
        <v>31</v>
      </c>
      <c r="F2357" s="158" t="s">
        <v>2449</v>
      </c>
      <c r="H2357" s="159">
        <v>111.5</v>
      </c>
      <c r="I2357" s="160"/>
      <c r="L2357" s="156"/>
      <c r="M2357" s="161"/>
      <c r="T2357" s="162"/>
      <c r="AT2357" s="157" t="s">
        <v>177</v>
      </c>
      <c r="AU2357" s="157" t="s">
        <v>39</v>
      </c>
      <c r="AV2357" s="13" t="s">
        <v>87</v>
      </c>
      <c r="AW2357" s="13" t="s">
        <v>38</v>
      </c>
      <c r="AX2357" s="13" t="s">
        <v>78</v>
      </c>
      <c r="AY2357" s="157" t="s">
        <v>165</v>
      </c>
    </row>
    <row r="2358" spans="2:65" s="12" customFormat="1" ht="10.199999999999999">
      <c r="B2358" s="149"/>
      <c r="D2358" s="150" t="s">
        <v>177</v>
      </c>
      <c r="E2358" s="151" t="s">
        <v>31</v>
      </c>
      <c r="F2358" s="152" t="s">
        <v>2450</v>
      </c>
      <c r="H2358" s="151" t="s">
        <v>31</v>
      </c>
      <c r="I2358" s="153"/>
      <c r="L2358" s="149"/>
      <c r="M2358" s="154"/>
      <c r="T2358" s="155"/>
      <c r="AT2358" s="151" t="s">
        <v>177</v>
      </c>
      <c r="AU2358" s="151" t="s">
        <v>39</v>
      </c>
      <c r="AV2358" s="12" t="s">
        <v>39</v>
      </c>
      <c r="AW2358" s="12" t="s">
        <v>38</v>
      </c>
      <c r="AX2358" s="12" t="s">
        <v>78</v>
      </c>
      <c r="AY2358" s="151" t="s">
        <v>165</v>
      </c>
    </row>
    <row r="2359" spans="2:65" s="13" customFormat="1" ht="10.199999999999999">
      <c r="B2359" s="156"/>
      <c r="D2359" s="150" t="s">
        <v>177</v>
      </c>
      <c r="E2359" s="157" t="s">
        <v>31</v>
      </c>
      <c r="F2359" s="158" t="s">
        <v>2451</v>
      </c>
      <c r="H2359" s="159">
        <v>31</v>
      </c>
      <c r="I2359" s="160"/>
      <c r="L2359" s="156"/>
      <c r="M2359" s="161"/>
      <c r="T2359" s="162"/>
      <c r="AT2359" s="157" t="s">
        <v>177</v>
      </c>
      <c r="AU2359" s="157" t="s">
        <v>39</v>
      </c>
      <c r="AV2359" s="13" t="s">
        <v>87</v>
      </c>
      <c r="AW2359" s="13" t="s">
        <v>38</v>
      </c>
      <c r="AX2359" s="13" t="s">
        <v>78</v>
      </c>
      <c r="AY2359" s="157" t="s">
        <v>165</v>
      </c>
    </row>
    <row r="2360" spans="2:65" s="14" customFormat="1" ht="10.199999999999999">
      <c r="B2360" s="163"/>
      <c r="D2360" s="150" t="s">
        <v>177</v>
      </c>
      <c r="E2360" s="164" t="s">
        <v>31</v>
      </c>
      <c r="F2360" s="165" t="s">
        <v>180</v>
      </c>
      <c r="H2360" s="166">
        <v>142.5</v>
      </c>
      <c r="I2360" s="167"/>
      <c r="L2360" s="163"/>
      <c r="M2360" s="168"/>
      <c r="T2360" s="169"/>
      <c r="AT2360" s="164" t="s">
        <v>177</v>
      </c>
      <c r="AU2360" s="164" t="s">
        <v>39</v>
      </c>
      <c r="AV2360" s="14" t="s">
        <v>173</v>
      </c>
      <c r="AW2360" s="14" t="s">
        <v>38</v>
      </c>
      <c r="AX2360" s="14" t="s">
        <v>39</v>
      </c>
      <c r="AY2360" s="164" t="s">
        <v>165</v>
      </c>
    </row>
    <row r="2361" spans="2:65" s="1" customFormat="1" ht="16.5" customHeight="1">
      <c r="B2361" s="35"/>
      <c r="C2361" s="132" t="s">
        <v>2452</v>
      </c>
      <c r="D2361" s="132" t="s">
        <v>168</v>
      </c>
      <c r="E2361" s="133" t="s">
        <v>2453</v>
      </c>
      <c r="F2361" s="134" t="s">
        <v>2454</v>
      </c>
      <c r="G2361" s="135" t="s">
        <v>183</v>
      </c>
      <c r="H2361" s="136">
        <v>157</v>
      </c>
      <c r="I2361" s="137"/>
      <c r="J2361" s="138">
        <f>ROUND(I2361*H2361,2)</f>
        <v>0</v>
      </c>
      <c r="K2361" s="134" t="s">
        <v>172</v>
      </c>
      <c r="L2361" s="35"/>
      <c r="M2361" s="139" t="s">
        <v>31</v>
      </c>
      <c r="N2361" s="140" t="s">
        <v>49</v>
      </c>
      <c r="P2361" s="141">
        <f>O2361*H2361</f>
        <v>0</v>
      </c>
      <c r="Q2361" s="141">
        <v>0</v>
      </c>
      <c r="R2361" s="141">
        <f>Q2361*H2361</f>
        <v>0</v>
      </c>
      <c r="S2361" s="141">
        <v>0</v>
      </c>
      <c r="T2361" s="142">
        <f>S2361*H2361</f>
        <v>0</v>
      </c>
      <c r="AR2361" s="143" t="s">
        <v>2434</v>
      </c>
      <c r="AT2361" s="143" t="s">
        <v>168</v>
      </c>
      <c r="AU2361" s="143" t="s">
        <v>39</v>
      </c>
      <c r="AY2361" s="19" t="s">
        <v>165</v>
      </c>
      <c r="BE2361" s="144">
        <f>IF(N2361="základní",J2361,0)</f>
        <v>0</v>
      </c>
      <c r="BF2361" s="144">
        <f>IF(N2361="snížená",J2361,0)</f>
        <v>0</v>
      </c>
      <c r="BG2361" s="144">
        <f>IF(N2361="zákl. přenesená",J2361,0)</f>
        <v>0</v>
      </c>
      <c r="BH2361" s="144">
        <f>IF(N2361="sníž. přenesená",J2361,0)</f>
        <v>0</v>
      </c>
      <c r="BI2361" s="144">
        <f>IF(N2361="nulová",J2361,0)</f>
        <v>0</v>
      </c>
      <c r="BJ2361" s="19" t="s">
        <v>39</v>
      </c>
      <c r="BK2361" s="144">
        <f>ROUND(I2361*H2361,2)</f>
        <v>0</v>
      </c>
      <c r="BL2361" s="19" t="s">
        <v>2434</v>
      </c>
      <c r="BM2361" s="143" t="s">
        <v>2455</v>
      </c>
    </row>
    <row r="2362" spans="2:65" s="1" customFormat="1" ht="10.199999999999999" hidden="1">
      <c r="B2362" s="35"/>
      <c r="D2362" s="145" t="s">
        <v>175</v>
      </c>
      <c r="F2362" s="146" t="s">
        <v>2456</v>
      </c>
      <c r="I2362" s="147"/>
      <c r="L2362" s="35"/>
      <c r="M2362" s="148"/>
      <c r="T2362" s="56"/>
      <c r="AT2362" s="19" t="s">
        <v>175</v>
      </c>
      <c r="AU2362" s="19" t="s">
        <v>39</v>
      </c>
    </row>
    <row r="2363" spans="2:65" s="1" customFormat="1" ht="19.2">
      <c r="B2363" s="35"/>
      <c r="D2363" s="150" t="s">
        <v>443</v>
      </c>
      <c r="F2363" s="187" t="s">
        <v>2457</v>
      </c>
      <c r="I2363" s="147"/>
      <c r="L2363" s="35"/>
      <c r="M2363" s="148"/>
      <c r="T2363" s="56"/>
      <c r="AT2363" s="19" t="s">
        <v>443</v>
      </c>
      <c r="AU2363" s="19" t="s">
        <v>39</v>
      </c>
    </row>
    <row r="2364" spans="2:65" s="12" customFormat="1" ht="10.199999999999999">
      <c r="B2364" s="149"/>
      <c r="D2364" s="150" t="s">
        <v>177</v>
      </c>
      <c r="E2364" s="151" t="s">
        <v>31</v>
      </c>
      <c r="F2364" s="152" t="s">
        <v>2458</v>
      </c>
      <c r="H2364" s="151" t="s">
        <v>31</v>
      </c>
      <c r="I2364" s="153"/>
      <c r="L2364" s="149"/>
      <c r="M2364" s="154"/>
      <c r="T2364" s="155"/>
      <c r="AT2364" s="151" t="s">
        <v>177</v>
      </c>
      <c r="AU2364" s="151" t="s">
        <v>39</v>
      </c>
      <c r="AV2364" s="12" t="s">
        <v>39</v>
      </c>
      <c r="AW2364" s="12" t="s">
        <v>38</v>
      </c>
      <c r="AX2364" s="12" t="s">
        <v>78</v>
      </c>
      <c r="AY2364" s="151" t="s">
        <v>165</v>
      </c>
    </row>
    <row r="2365" spans="2:65" s="13" customFormat="1" ht="10.199999999999999">
      <c r="B2365" s="156"/>
      <c r="D2365" s="150" t="s">
        <v>177</v>
      </c>
      <c r="E2365" s="157" t="s">
        <v>31</v>
      </c>
      <c r="F2365" s="158" t="s">
        <v>2459</v>
      </c>
      <c r="H2365" s="159">
        <v>100</v>
      </c>
      <c r="I2365" s="160"/>
      <c r="L2365" s="156"/>
      <c r="M2365" s="161"/>
      <c r="T2365" s="162"/>
      <c r="AT2365" s="157" t="s">
        <v>177</v>
      </c>
      <c r="AU2365" s="157" t="s">
        <v>39</v>
      </c>
      <c r="AV2365" s="13" t="s">
        <v>87</v>
      </c>
      <c r="AW2365" s="13" t="s">
        <v>38</v>
      </c>
      <c r="AX2365" s="13" t="s">
        <v>78</v>
      </c>
      <c r="AY2365" s="157" t="s">
        <v>165</v>
      </c>
    </row>
    <row r="2366" spans="2:65" s="12" customFormat="1" ht="10.199999999999999">
      <c r="B2366" s="149"/>
      <c r="D2366" s="150" t="s">
        <v>177</v>
      </c>
      <c r="E2366" s="151" t="s">
        <v>31</v>
      </c>
      <c r="F2366" s="152" t="s">
        <v>2460</v>
      </c>
      <c r="H2366" s="151" t="s">
        <v>31</v>
      </c>
      <c r="I2366" s="153"/>
      <c r="L2366" s="149"/>
      <c r="M2366" s="154"/>
      <c r="T2366" s="155"/>
      <c r="AT2366" s="151" t="s">
        <v>177</v>
      </c>
      <c r="AU2366" s="151" t="s">
        <v>39</v>
      </c>
      <c r="AV2366" s="12" t="s">
        <v>39</v>
      </c>
      <c r="AW2366" s="12" t="s">
        <v>38</v>
      </c>
      <c r="AX2366" s="12" t="s">
        <v>78</v>
      </c>
      <c r="AY2366" s="151" t="s">
        <v>165</v>
      </c>
    </row>
    <row r="2367" spans="2:65" s="13" customFormat="1" ht="10.199999999999999">
      <c r="B2367" s="156"/>
      <c r="D2367" s="150" t="s">
        <v>177</v>
      </c>
      <c r="E2367" s="157" t="s">
        <v>31</v>
      </c>
      <c r="F2367" s="158" t="s">
        <v>2461</v>
      </c>
      <c r="H2367" s="159">
        <v>57</v>
      </c>
      <c r="I2367" s="160"/>
      <c r="L2367" s="156"/>
      <c r="M2367" s="161"/>
      <c r="T2367" s="162"/>
      <c r="AT2367" s="157" t="s">
        <v>177</v>
      </c>
      <c r="AU2367" s="157" t="s">
        <v>39</v>
      </c>
      <c r="AV2367" s="13" t="s">
        <v>87</v>
      </c>
      <c r="AW2367" s="13" t="s">
        <v>38</v>
      </c>
      <c r="AX2367" s="13" t="s">
        <v>78</v>
      </c>
      <c r="AY2367" s="157" t="s">
        <v>165</v>
      </c>
    </row>
    <row r="2368" spans="2:65" s="14" customFormat="1" ht="10.199999999999999">
      <c r="B2368" s="163"/>
      <c r="D2368" s="150" t="s">
        <v>177</v>
      </c>
      <c r="E2368" s="164" t="s">
        <v>31</v>
      </c>
      <c r="F2368" s="165" t="s">
        <v>180</v>
      </c>
      <c r="H2368" s="166">
        <v>157</v>
      </c>
      <c r="I2368" s="167"/>
      <c r="L2368" s="163"/>
      <c r="M2368" s="168"/>
      <c r="T2368" s="169"/>
      <c r="AT2368" s="164" t="s">
        <v>177</v>
      </c>
      <c r="AU2368" s="164" t="s">
        <v>39</v>
      </c>
      <c r="AV2368" s="14" t="s">
        <v>173</v>
      </c>
      <c r="AW2368" s="14" t="s">
        <v>38</v>
      </c>
      <c r="AX2368" s="14" t="s">
        <v>39</v>
      </c>
      <c r="AY2368" s="164" t="s">
        <v>165</v>
      </c>
    </row>
    <row r="2369" spans="2:65" s="1" customFormat="1" ht="16.5" customHeight="1">
      <c r="B2369" s="35"/>
      <c r="C2369" s="132" t="s">
        <v>2462</v>
      </c>
      <c r="D2369" s="132" t="s">
        <v>168</v>
      </c>
      <c r="E2369" s="133" t="s">
        <v>2463</v>
      </c>
      <c r="F2369" s="134" t="s">
        <v>2464</v>
      </c>
      <c r="G2369" s="135" t="s">
        <v>1966</v>
      </c>
      <c r="H2369" s="136">
        <v>1</v>
      </c>
      <c r="I2369" s="137"/>
      <c r="J2369" s="138">
        <f>ROUND(I2369*H2369,2)</f>
        <v>0</v>
      </c>
      <c r="K2369" s="134" t="s">
        <v>172</v>
      </c>
      <c r="L2369" s="35"/>
      <c r="M2369" s="139" t="s">
        <v>31</v>
      </c>
      <c r="N2369" s="140" t="s">
        <v>49</v>
      </c>
      <c r="P2369" s="141">
        <f>O2369*H2369</f>
        <v>0</v>
      </c>
      <c r="Q2369" s="141">
        <v>0</v>
      </c>
      <c r="R2369" s="141">
        <f>Q2369*H2369</f>
        <v>0</v>
      </c>
      <c r="S2369" s="141">
        <v>0</v>
      </c>
      <c r="T2369" s="142">
        <f>S2369*H2369</f>
        <v>0</v>
      </c>
      <c r="AR2369" s="143" t="s">
        <v>2434</v>
      </c>
      <c r="AT2369" s="143" t="s">
        <v>168</v>
      </c>
      <c r="AU2369" s="143" t="s">
        <v>39</v>
      </c>
      <c r="AY2369" s="19" t="s">
        <v>165</v>
      </c>
      <c r="BE2369" s="144">
        <f>IF(N2369="základní",J2369,0)</f>
        <v>0</v>
      </c>
      <c r="BF2369" s="144">
        <f>IF(N2369="snížená",J2369,0)</f>
        <v>0</v>
      </c>
      <c r="BG2369" s="144">
        <f>IF(N2369="zákl. přenesená",J2369,0)</f>
        <v>0</v>
      </c>
      <c r="BH2369" s="144">
        <f>IF(N2369="sníž. přenesená",J2369,0)</f>
        <v>0</v>
      </c>
      <c r="BI2369" s="144">
        <f>IF(N2369="nulová",J2369,0)</f>
        <v>0</v>
      </c>
      <c r="BJ2369" s="19" t="s">
        <v>39</v>
      </c>
      <c r="BK2369" s="144">
        <f>ROUND(I2369*H2369,2)</f>
        <v>0</v>
      </c>
      <c r="BL2369" s="19" t="s">
        <v>2434</v>
      </c>
      <c r="BM2369" s="143" t="s">
        <v>2465</v>
      </c>
    </row>
    <row r="2370" spans="2:65" s="1" customFormat="1" ht="10.199999999999999" hidden="1">
      <c r="B2370" s="35"/>
      <c r="D2370" s="145" t="s">
        <v>175</v>
      </c>
      <c r="F2370" s="146" t="s">
        <v>2466</v>
      </c>
      <c r="I2370" s="147"/>
      <c r="L2370" s="35"/>
      <c r="M2370" s="148"/>
      <c r="T2370" s="56"/>
      <c r="AT2370" s="19" t="s">
        <v>175</v>
      </c>
      <c r="AU2370" s="19" t="s">
        <v>39</v>
      </c>
    </row>
    <row r="2371" spans="2:65" s="1" customFormat="1" ht="16.5" customHeight="1">
      <c r="B2371" s="35"/>
      <c r="C2371" s="132" t="s">
        <v>2467</v>
      </c>
      <c r="D2371" s="132" t="s">
        <v>168</v>
      </c>
      <c r="E2371" s="133" t="s">
        <v>2468</v>
      </c>
      <c r="F2371" s="134" t="s">
        <v>2469</v>
      </c>
      <c r="G2371" s="135" t="s">
        <v>2470</v>
      </c>
      <c r="H2371" s="136">
        <v>1</v>
      </c>
      <c r="I2371" s="137"/>
      <c r="J2371" s="138">
        <f>ROUND(I2371*H2371,2)</f>
        <v>0</v>
      </c>
      <c r="K2371" s="134" t="s">
        <v>172</v>
      </c>
      <c r="L2371" s="35"/>
      <c r="M2371" s="139" t="s">
        <v>31</v>
      </c>
      <c r="N2371" s="140" t="s">
        <v>49</v>
      </c>
      <c r="P2371" s="141">
        <f>O2371*H2371</f>
        <v>0</v>
      </c>
      <c r="Q2371" s="141">
        <v>0</v>
      </c>
      <c r="R2371" s="141">
        <f>Q2371*H2371</f>
        <v>0</v>
      </c>
      <c r="S2371" s="141">
        <v>0</v>
      </c>
      <c r="T2371" s="142">
        <f>S2371*H2371</f>
        <v>0</v>
      </c>
      <c r="AR2371" s="143" t="s">
        <v>2434</v>
      </c>
      <c r="AT2371" s="143" t="s">
        <v>168</v>
      </c>
      <c r="AU2371" s="143" t="s">
        <v>39</v>
      </c>
      <c r="AY2371" s="19" t="s">
        <v>165</v>
      </c>
      <c r="BE2371" s="144">
        <f>IF(N2371="základní",J2371,0)</f>
        <v>0</v>
      </c>
      <c r="BF2371" s="144">
        <f>IF(N2371="snížená",J2371,0)</f>
        <v>0</v>
      </c>
      <c r="BG2371" s="144">
        <f>IF(N2371="zákl. přenesená",J2371,0)</f>
        <v>0</v>
      </c>
      <c r="BH2371" s="144">
        <f>IF(N2371="sníž. přenesená",J2371,0)</f>
        <v>0</v>
      </c>
      <c r="BI2371" s="144">
        <f>IF(N2371="nulová",J2371,0)</f>
        <v>0</v>
      </c>
      <c r="BJ2371" s="19" t="s">
        <v>39</v>
      </c>
      <c r="BK2371" s="144">
        <f>ROUND(I2371*H2371,2)</f>
        <v>0</v>
      </c>
      <c r="BL2371" s="19" t="s">
        <v>2434</v>
      </c>
      <c r="BM2371" s="143" t="s">
        <v>2471</v>
      </c>
    </row>
    <row r="2372" spans="2:65" s="1" customFormat="1" ht="10.199999999999999" hidden="1">
      <c r="B2372" s="35"/>
      <c r="D2372" s="145" t="s">
        <v>175</v>
      </c>
      <c r="F2372" s="146" t="s">
        <v>2472</v>
      </c>
      <c r="I2372" s="147"/>
      <c r="L2372" s="35"/>
      <c r="M2372" s="148"/>
      <c r="T2372" s="56"/>
      <c r="AT2372" s="19" t="s">
        <v>175</v>
      </c>
      <c r="AU2372" s="19" t="s">
        <v>39</v>
      </c>
    </row>
    <row r="2373" spans="2:65" s="1" customFormat="1" ht="19.2">
      <c r="B2373" s="35"/>
      <c r="D2373" s="150" t="s">
        <v>443</v>
      </c>
      <c r="F2373" s="187" t="s">
        <v>2473</v>
      </c>
      <c r="I2373" s="147"/>
      <c r="L2373" s="35"/>
      <c r="M2373" s="189"/>
      <c r="N2373" s="190"/>
      <c r="O2373" s="190"/>
      <c r="P2373" s="190"/>
      <c r="Q2373" s="190"/>
      <c r="R2373" s="190"/>
      <c r="S2373" s="190"/>
      <c r="T2373" s="191"/>
      <c r="AT2373" s="19" t="s">
        <v>443</v>
      </c>
      <c r="AU2373" s="19" t="s">
        <v>39</v>
      </c>
    </row>
    <row r="2374" spans="2:65" s="1" customFormat="1" ht="6.9" customHeight="1">
      <c r="B2374" s="44"/>
      <c r="C2374" s="45"/>
      <c r="D2374" s="45"/>
      <c r="E2374" s="45"/>
      <c r="F2374" s="45"/>
      <c r="G2374" s="45"/>
      <c r="H2374" s="45"/>
      <c r="I2374" s="45"/>
      <c r="J2374" s="45"/>
      <c r="K2374" s="45"/>
      <c r="L2374" s="35"/>
    </row>
  </sheetData>
  <sheetProtection algorithmName="SHA-512" hashValue="8XL/A8ctzpqkfyHM2kkpxVn58CnlFuyQ8GA5V3K85BCYr9dgUZ3w34JDoibTa/PbXNBjdcLYPt6upuQO1vHWZw==" saltValue="PvoMQ24mZPLgXF0eh3OkrpRFIWq6rz4+nYt1AuP0W+uRkW5ZMKGSd+DTPitMQ+5LS/Qjcr8rNjEgQ5hLKh8Jzw==" spinCount="100000" sheet="1" objects="1" scenarios="1" formatColumns="0" formatRows="0" autoFilter="0"/>
  <autoFilter ref="C103:K2373" xr:uid="{00000000-0009-0000-0000-000001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100-000000000000}"/>
    <hyperlink ref="F114" r:id="rId2" xr:uid="{00000000-0004-0000-0100-000001000000}"/>
    <hyperlink ref="F119" r:id="rId3" xr:uid="{00000000-0004-0000-0100-000002000000}"/>
    <hyperlink ref="F126" r:id="rId4" xr:uid="{00000000-0004-0000-0100-000003000000}"/>
    <hyperlink ref="F136" r:id="rId5" xr:uid="{00000000-0004-0000-0100-000004000000}"/>
    <hyperlink ref="F141" r:id="rId6" xr:uid="{00000000-0004-0000-0100-000005000000}"/>
    <hyperlink ref="F146" r:id="rId7" xr:uid="{00000000-0004-0000-0100-000006000000}"/>
    <hyperlink ref="F154" r:id="rId8" xr:uid="{00000000-0004-0000-0100-000007000000}"/>
    <hyperlink ref="F166" r:id="rId9" xr:uid="{00000000-0004-0000-0100-000008000000}"/>
    <hyperlink ref="F175" r:id="rId10" xr:uid="{00000000-0004-0000-0100-000009000000}"/>
    <hyperlink ref="F218" r:id="rId11" xr:uid="{00000000-0004-0000-0100-00000A000000}"/>
    <hyperlink ref="F233" r:id="rId12" xr:uid="{00000000-0004-0000-0100-00000B000000}"/>
    <hyperlink ref="F240" r:id="rId13" xr:uid="{00000000-0004-0000-0100-00000C000000}"/>
    <hyperlink ref="F255" r:id="rId14" xr:uid="{00000000-0004-0000-0100-00000D000000}"/>
    <hyperlink ref="F290" r:id="rId15" xr:uid="{00000000-0004-0000-0100-00000E000000}"/>
    <hyperlink ref="F298" r:id="rId16" xr:uid="{00000000-0004-0000-0100-00000F000000}"/>
    <hyperlink ref="F306" r:id="rId17" xr:uid="{00000000-0004-0000-0100-000010000000}"/>
    <hyperlink ref="F322" r:id="rId18" xr:uid="{00000000-0004-0000-0100-000011000000}"/>
    <hyperlink ref="F327" r:id="rId19" xr:uid="{00000000-0004-0000-0100-000012000000}"/>
    <hyperlink ref="F333" r:id="rId20" xr:uid="{00000000-0004-0000-0100-000013000000}"/>
    <hyperlink ref="F364" r:id="rId21" xr:uid="{00000000-0004-0000-0100-000014000000}"/>
    <hyperlink ref="F374" r:id="rId22" xr:uid="{00000000-0004-0000-0100-000015000000}"/>
    <hyperlink ref="F379" r:id="rId23" xr:uid="{00000000-0004-0000-0100-000016000000}"/>
    <hyperlink ref="F387" r:id="rId24" xr:uid="{00000000-0004-0000-0100-000017000000}"/>
    <hyperlink ref="F403" r:id="rId25" xr:uid="{00000000-0004-0000-0100-000018000000}"/>
    <hyperlink ref="F410" r:id="rId26" xr:uid="{00000000-0004-0000-0100-000019000000}"/>
    <hyperlink ref="F416" r:id="rId27" xr:uid="{00000000-0004-0000-0100-00001A000000}"/>
    <hyperlink ref="F457" r:id="rId28" xr:uid="{00000000-0004-0000-0100-00001B000000}"/>
    <hyperlink ref="F492" r:id="rId29" xr:uid="{00000000-0004-0000-0100-00001C000000}"/>
    <hyperlink ref="F528" r:id="rId30" xr:uid="{00000000-0004-0000-0100-00001D000000}"/>
    <hyperlink ref="F542" r:id="rId31" xr:uid="{00000000-0004-0000-0100-00001E000000}"/>
    <hyperlink ref="F547" r:id="rId32" xr:uid="{00000000-0004-0000-0100-00001F000000}"/>
    <hyperlink ref="F578" r:id="rId33" xr:uid="{00000000-0004-0000-0100-000020000000}"/>
    <hyperlink ref="F624" r:id="rId34" xr:uid="{00000000-0004-0000-0100-000021000000}"/>
    <hyperlink ref="F698" r:id="rId35" xr:uid="{00000000-0004-0000-0100-000022000000}"/>
    <hyperlink ref="F704" r:id="rId36" xr:uid="{00000000-0004-0000-0100-000023000000}"/>
    <hyperlink ref="F721" r:id="rId37" xr:uid="{00000000-0004-0000-0100-000024000000}"/>
    <hyperlink ref="F809" r:id="rId38" xr:uid="{00000000-0004-0000-0100-000025000000}"/>
    <hyperlink ref="F814" r:id="rId39" xr:uid="{00000000-0004-0000-0100-000026000000}"/>
    <hyperlink ref="F835" r:id="rId40" xr:uid="{00000000-0004-0000-0100-000027000000}"/>
    <hyperlink ref="F869" r:id="rId41" xr:uid="{00000000-0004-0000-0100-000028000000}"/>
    <hyperlink ref="F877" r:id="rId42" xr:uid="{00000000-0004-0000-0100-000029000000}"/>
    <hyperlink ref="F884" r:id="rId43" xr:uid="{00000000-0004-0000-0100-00002A000000}"/>
    <hyperlink ref="F898" r:id="rId44" xr:uid="{00000000-0004-0000-0100-00002B000000}"/>
    <hyperlink ref="F966" r:id="rId45" xr:uid="{00000000-0004-0000-0100-00002C000000}"/>
    <hyperlink ref="F972" r:id="rId46" xr:uid="{00000000-0004-0000-0100-00002D000000}"/>
    <hyperlink ref="F984" r:id="rId47" xr:uid="{00000000-0004-0000-0100-00002E000000}"/>
    <hyperlink ref="F990" r:id="rId48" xr:uid="{00000000-0004-0000-0100-00002F000000}"/>
    <hyperlink ref="F995" r:id="rId49" xr:uid="{00000000-0004-0000-0100-000030000000}"/>
    <hyperlink ref="F997" r:id="rId50" xr:uid="{00000000-0004-0000-0100-000031000000}"/>
    <hyperlink ref="F1003" r:id="rId51" xr:uid="{00000000-0004-0000-0100-000032000000}"/>
    <hyperlink ref="F1012" r:id="rId52" xr:uid="{00000000-0004-0000-0100-000033000000}"/>
    <hyperlink ref="F1018" r:id="rId53" xr:uid="{00000000-0004-0000-0100-000034000000}"/>
    <hyperlink ref="F1025" r:id="rId54" xr:uid="{00000000-0004-0000-0100-000035000000}"/>
    <hyperlink ref="F1031" r:id="rId55" xr:uid="{00000000-0004-0000-0100-000036000000}"/>
    <hyperlink ref="F1042" r:id="rId56" xr:uid="{00000000-0004-0000-0100-000037000000}"/>
    <hyperlink ref="F1049" r:id="rId57" xr:uid="{00000000-0004-0000-0100-000038000000}"/>
    <hyperlink ref="F1052" r:id="rId58" xr:uid="{00000000-0004-0000-0100-000039000000}"/>
    <hyperlink ref="F1054" r:id="rId59" xr:uid="{00000000-0004-0000-0100-00003A000000}"/>
    <hyperlink ref="F1056" r:id="rId60" xr:uid="{00000000-0004-0000-0100-00003B000000}"/>
    <hyperlink ref="F1058" r:id="rId61" xr:uid="{00000000-0004-0000-0100-00003C000000}"/>
    <hyperlink ref="F1060" r:id="rId62" xr:uid="{00000000-0004-0000-0100-00003D000000}"/>
    <hyperlink ref="F1073" r:id="rId63" xr:uid="{00000000-0004-0000-0100-00003E000000}"/>
    <hyperlink ref="F1078" r:id="rId64" xr:uid="{00000000-0004-0000-0100-00003F000000}"/>
    <hyperlink ref="F1092" r:id="rId65" xr:uid="{00000000-0004-0000-0100-000040000000}"/>
    <hyperlink ref="F1099" r:id="rId66" xr:uid="{00000000-0004-0000-0100-000041000000}"/>
    <hyperlink ref="F1104" r:id="rId67" xr:uid="{00000000-0004-0000-0100-000042000000}"/>
    <hyperlink ref="F1109" r:id="rId68" xr:uid="{00000000-0004-0000-0100-000043000000}"/>
    <hyperlink ref="F1114" r:id="rId69" xr:uid="{00000000-0004-0000-0100-000044000000}"/>
    <hyperlink ref="F1121" r:id="rId70" xr:uid="{00000000-0004-0000-0100-000045000000}"/>
    <hyperlink ref="F1126" r:id="rId71" xr:uid="{00000000-0004-0000-0100-000046000000}"/>
    <hyperlink ref="F1131" r:id="rId72" xr:uid="{00000000-0004-0000-0100-000047000000}"/>
    <hyperlink ref="F1138" r:id="rId73" xr:uid="{00000000-0004-0000-0100-000048000000}"/>
    <hyperlink ref="F1146" r:id="rId74" xr:uid="{00000000-0004-0000-0100-000049000000}"/>
    <hyperlink ref="F1151" r:id="rId75" xr:uid="{00000000-0004-0000-0100-00004A000000}"/>
    <hyperlink ref="F1157" r:id="rId76" xr:uid="{00000000-0004-0000-0100-00004B000000}"/>
    <hyperlink ref="F1163" r:id="rId77" xr:uid="{00000000-0004-0000-0100-00004C000000}"/>
    <hyperlink ref="F1171" r:id="rId78" xr:uid="{00000000-0004-0000-0100-00004D000000}"/>
    <hyperlink ref="F1176" r:id="rId79" xr:uid="{00000000-0004-0000-0100-00004E000000}"/>
    <hyperlink ref="F1185" r:id="rId80" xr:uid="{00000000-0004-0000-0100-00004F000000}"/>
    <hyperlink ref="F1224" r:id="rId81" xr:uid="{00000000-0004-0000-0100-000050000000}"/>
    <hyperlink ref="F1231" r:id="rId82" xr:uid="{00000000-0004-0000-0100-000051000000}"/>
    <hyperlink ref="F1249" r:id="rId83" xr:uid="{00000000-0004-0000-0100-000052000000}"/>
    <hyperlink ref="F1259" r:id="rId84" xr:uid="{00000000-0004-0000-0100-000053000000}"/>
    <hyperlink ref="F1268" r:id="rId85" xr:uid="{00000000-0004-0000-0100-000054000000}"/>
    <hyperlink ref="F1284" r:id="rId86" xr:uid="{00000000-0004-0000-0100-000055000000}"/>
    <hyperlink ref="F1297" r:id="rId87" xr:uid="{00000000-0004-0000-0100-000056000000}"/>
    <hyperlink ref="F1313" r:id="rId88" xr:uid="{00000000-0004-0000-0100-000057000000}"/>
    <hyperlink ref="F1319" r:id="rId89" xr:uid="{00000000-0004-0000-0100-000058000000}"/>
    <hyperlink ref="F1321" r:id="rId90" xr:uid="{00000000-0004-0000-0100-000059000000}"/>
    <hyperlink ref="F1323" r:id="rId91" xr:uid="{00000000-0004-0000-0100-00005A000000}"/>
    <hyperlink ref="F1339" r:id="rId92" xr:uid="{00000000-0004-0000-0100-00005B000000}"/>
    <hyperlink ref="F1357" r:id="rId93" xr:uid="{00000000-0004-0000-0100-00005C000000}"/>
    <hyperlink ref="F1359" r:id="rId94" xr:uid="{00000000-0004-0000-0100-00005D000000}"/>
    <hyperlink ref="F1375" r:id="rId95" xr:uid="{00000000-0004-0000-0100-00005E000000}"/>
    <hyperlink ref="F1404" r:id="rId96" xr:uid="{00000000-0004-0000-0100-00005F000000}"/>
    <hyperlink ref="F1410" r:id="rId97" xr:uid="{00000000-0004-0000-0100-000060000000}"/>
    <hyperlink ref="F1412" r:id="rId98" xr:uid="{00000000-0004-0000-0100-000061000000}"/>
    <hyperlink ref="F1414" r:id="rId99" xr:uid="{00000000-0004-0000-0100-000062000000}"/>
    <hyperlink ref="F1416" r:id="rId100" xr:uid="{00000000-0004-0000-0100-000063000000}"/>
    <hyperlink ref="F1419" r:id="rId101" xr:uid="{00000000-0004-0000-0100-000064000000}"/>
    <hyperlink ref="F1424" r:id="rId102" xr:uid="{00000000-0004-0000-0100-000065000000}"/>
    <hyperlink ref="F1429" r:id="rId103" xr:uid="{00000000-0004-0000-0100-000066000000}"/>
    <hyperlink ref="F1434" r:id="rId104" xr:uid="{00000000-0004-0000-0100-000067000000}"/>
    <hyperlink ref="F1437" r:id="rId105" xr:uid="{00000000-0004-0000-0100-000068000000}"/>
    <hyperlink ref="F1447" r:id="rId106" xr:uid="{00000000-0004-0000-0100-000069000000}"/>
    <hyperlink ref="F1461" r:id="rId107" xr:uid="{00000000-0004-0000-0100-00006A000000}"/>
    <hyperlink ref="F1471" r:id="rId108" xr:uid="{00000000-0004-0000-0100-00006B000000}"/>
    <hyperlink ref="F1479" r:id="rId109" xr:uid="{00000000-0004-0000-0100-00006C000000}"/>
    <hyperlink ref="F1494" r:id="rId110" xr:uid="{00000000-0004-0000-0100-00006D000000}"/>
    <hyperlink ref="F1499" r:id="rId111" xr:uid="{00000000-0004-0000-0100-00006E000000}"/>
    <hyperlink ref="F1515" r:id="rId112" xr:uid="{00000000-0004-0000-0100-00006F000000}"/>
    <hyperlink ref="F1530" r:id="rId113" xr:uid="{00000000-0004-0000-0100-000070000000}"/>
    <hyperlink ref="F1542" r:id="rId114" xr:uid="{00000000-0004-0000-0100-000071000000}"/>
    <hyperlink ref="F1547" r:id="rId115" xr:uid="{00000000-0004-0000-0100-000072000000}"/>
    <hyperlink ref="F1552" r:id="rId116" xr:uid="{00000000-0004-0000-0100-000073000000}"/>
    <hyperlink ref="F1554" r:id="rId117" xr:uid="{00000000-0004-0000-0100-000074000000}"/>
    <hyperlink ref="F1559" r:id="rId118" xr:uid="{00000000-0004-0000-0100-000075000000}"/>
    <hyperlink ref="F1564" r:id="rId119" xr:uid="{00000000-0004-0000-0100-000076000000}"/>
    <hyperlink ref="F1573" r:id="rId120" xr:uid="{00000000-0004-0000-0100-000077000000}"/>
    <hyperlink ref="F1579" r:id="rId121" xr:uid="{00000000-0004-0000-0100-000078000000}"/>
    <hyperlink ref="F1584" r:id="rId122" xr:uid="{00000000-0004-0000-0100-000079000000}"/>
    <hyperlink ref="F1589" r:id="rId123" xr:uid="{00000000-0004-0000-0100-00007A000000}"/>
    <hyperlink ref="F1592" r:id="rId124" xr:uid="{00000000-0004-0000-0100-00007B000000}"/>
    <hyperlink ref="F1603" r:id="rId125" xr:uid="{00000000-0004-0000-0100-00007C000000}"/>
    <hyperlink ref="F1611" r:id="rId126" xr:uid="{00000000-0004-0000-0100-00007D000000}"/>
    <hyperlink ref="F1628" r:id="rId127" xr:uid="{00000000-0004-0000-0100-00007E000000}"/>
    <hyperlink ref="F1631" r:id="rId128" xr:uid="{00000000-0004-0000-0100-00007F000000}"/>
    <hyperlink ref="F1639" r:id="rId129" xr:uid="{00000000-0004-0000-0100-000080000000}"/>
    <hyperlink ref="F1649" r:id="rId130" xr:uid="{00000000-0004-0000-0100-000081000000}"/>
    <hyperlink ref="F1654" r:id="rId131" xr:uid="{00000000-0004-0000-0100-000082000000}"/>
    <hyperlink ref="F1659" r:id="rId132" xr:uid="{00000000-0004-0000-0100-000083000000}"/>
    <hyperlink ref="F1664" r:id="rId133" xr:uid="{00000000-0004-0000-0100-000084000000}"/>
    <hyperlink ref="F1675" r:id="rId134" xr:uid="{00000000-0004-0000-0100-000085000000}"/>
    <hyperlink ref="F1683" r:id="rId135" xr:uid="{00000000-0004-0000-0100-000086000000}"/>
    <hyperlink ref="F1695" r:id="rId136" xr:uid="{00000000-0004-0000-0100-000087000000}"/>
    <hyperlink ref="F1700" r:id="rId137" xr:uid="{00000000-0004-0000-0100-000088000000}"/>
    <hyperlink ref="F1706" r:id="rId138" xr:uid="{00000000-0004-0000-0100-000089000000}"/>
    <hyperlink ref="F1711" r:id="rId139" xr:uid="{00000000-0004-0000-0100-00008A000000}"/>
    <hyperlink ref="F1719" r:id="rId140" xr:uid="{00000000-0004-0000-0100-00008B000000}"/>
    <hyperlink ref="F1731" r:id="rId141" xr:uid="{00000000-0004-0000-0100-00008C000000}"/>
    <hyperlink ref="F1739" r:id="rId142" xr:uid="{00000000-0004-0000-0100-00008D000000}"/>
    <hyperlink ref="F1747" r:id="rId143" xr:uid="{00000000-0004-0000-0100-00008E000000}"/>
    <hyperlink ref="F1749" r:id="rId144" xr:uid="{00000000-0004-0000-0100-00008F000000}"/>
    <hyperlink ref="F1761" r:id="rId145" xr:uid="{00000000-0004-0000-0100-000090000000}"/>
    <hyperlink ref="F1766" r:id="rId146" xr:uid="{00000000-0004-0000-0100-000091000000}"/>
    <hyperlink ref="F1768" r:id="rId147" xr:uid="{00000000-0004-0000-0100-000092000000}"/>
    <hyperlink ref="F1773" r:id="rId148" xr:uid="{00000000-0004-0000-0100-000093000000}"/>
    <hyperlink ref="F1782" r:id="rId149" xr:uid="{00000000-0004-0000-0100-000094000000}"/>
    <hyperlink ref="F1794" r:id="rId150" xr:uid="{00000000-0004-0000-0100-000095000000}"/>
    <hyperlink ref="F1806" r:id="rId151" xr:uid="{00000000-0004-0000-0100-000096000000}"/>
    <hyperlink ref="F1812" r:id="rId152" xr:uid="{00000000-0004-0000-0100-000097000000}"/>
    <hyperlink ref="F1821" r:id="rId153" xr:uid="{00000000-0004-0000-0100-000098000000}"/>
    <hyperlink ref="F1824" r:id="rId154" xr:uid="{00000000-0004-0000-0100-000099000000}"/>
    <hyperlink ref="F1829" r:id="rId155" xr:uid="{00000000-0004-0000-0100-00009A000000}"/>
    <hyperlink ref="F1831" r:id="rId156" xr:uid="{00000000-0004-0000-0100-00009B000000}"/>
    <hyperlink ref="F1833" r:id="rId157" xr:uid="{00000000-0004-0000-0100-00009C000000}"/>
    <hyperlink ref="F1838" r:id="rId158" xr:uid="{00000000-0004-0000-0100-00009D000000}"/>
    <hyperlink ref="F1841" r:id="rId159" xr:uid="{00000000-0004-0000-0100-00009E000000}"/>
    <hyperlink ref="F1861" r:id="rId160" xr:uid="{00000000-0004-0000-0100-00009F000000}"/>
    <hyperlink ref="F1870" r:id="rId161" xr:uid="{00000000-0004-0000-0100-0000A0000000}"/>
    <hyperlink ref="F1876" r:id="rId162" xr:uid="{00000000-0004-0000-0100-0000A1000000}"/>
    <hyperlink ref="F1884" r:id="rId163" xr:uid="{00000000-0004-0000-0100-0000A2000000}"/>
    <hyperlink ref="F1894" r:id="rId164" xr:uid="{00000000-0004-0000-0100-0000A3000000}"/>
    <hyperlink ref="F1919" r:id="rId165" xr:uid="{00000000-0004-0000-0100-0000A4000000}"/>
    <hyperlink ref="F1925" r:id="rId166" xr:uid="{00000000-0004-0000-0100-0000A5000000}"/>
    <hyperlink ref="F1931" r:id="rId167" xr:uid="{00000000-0004-0000-0100-0000A6000000}"/>
    <hyperlink ref="F1936" r:id="rId168" xr:uid="{00000000-0004-0000-0100-0000A7000000}"/>
    <hyperlink ref="F1942" r:id="rId169" xr:uid="{00000000-0004-0000-0100-0000A8000000}"/>
    <hyperlink ref="F1947" r:id="rId170" xr:uid="{00000000-0004-0000-0100-0000A9000000}"/>
    <hyperlink ref="F1949" r:id="rId171" xr:uid="{00000000-0004-0000-0100-0000AA000000}"/>
    <hyperlink ref="F1955" r:id="rId172" xr:uid="{00000000-0004-0000-0100-0000AB000000}"/>
    <hyperlink ref="F1961" r:id="rId173" xr:uid="{00000000-0004-0000-0100-0000AC000000}"/>
    <hyperlink ref="F1964" r:id="rId174" xr:uid="{00000000-0004-0000-0100-0000AD000000}"/>
    <hyperlink ref="F1971" r:id="rId175" xr:uid="{00000000-0004-0000-0100-0000AE000000}"/>
    <hyperlink ref="F1978" r:id="rId176" xr:uid="{00000000-0004-0000-0100-0000AF000000}"/>
    <hyperlink ref="F1993" r:id="rId177" xr:uid="{00000000-0004-0000-0100-0000B0000000}"/>
    <hyperlink ref="F2000" r:id="rId178" xr:uid="{00000000-0004-0000-0100-0000B1000000}"/>
    <hyperlink ref="F2006" r:id="rId179" xr:uid="{00000000-0004-0000-0100-0000B2000000}"/>
    <hyperlink ref="F2015" r:id="rId180" xr:uid="{00000000-0004-0000-0100-0000B3000000}"/>
    <hyperlink ref="F2023" r:id="rId181" xr:uid="{00000000-0004-0000-0100-0000B4000000}"/>
    <hyperlink ref="F2039" r:id="rId182" xr:uid="{00000000-0004-0000-0100-0000B5000000}"/>
    <hyperlink ref="F2052" r:id="rId183" xr:uid="{00000000-0004-0000-0100-0000B6000000}"/>
    <hyperlink ref="F2057" r:id="rId184" xr:uid="{00000000-0004-0000-0100-0000B7000000}"/>
    <hyperlink ref="F2064" r:id="rId185" xr:uid="{00000000-0004-0000-0100-0000B8000000}"/>
    <hyperlink ref="F2071" r:id="rId186" xr:uid="{00000000-0004-0000-0100-0000B9000000}"/>
    <hyperlink ref="F2076" r:id="rId187" xr:uid="{00000000-0004-0000-0100-0000BA000000}"/>
    <hyperlink ref="F2081" r:id="rId188" xr:uid="{00000000-0004-0000-0100-0000BB000000}"/>
    <hyperlink ref="F2086" r:id="rId189" xr:uid="{00000000-0004-0000-0100-0000BC000000}"/>
    <hyperlink ref="F2093" r:id="rId190" xr:uid="{00000000-0004-0000-0100-0000BD000000}"/>
    <hyperlink ref="F2098" r:id="rId191" xr:uid="{00000000-0004-0000-0100-0000BE000000}"/>
    <hyperlink ref="F2101" r:id="rId192" xr:uid="{00000000-0004-0000-0100-0000BF000000}"/>
    <hyperlink ref="F2128" r:id="rId193" xr:uid="{00000000-0004-0000-0100-0000C0000000}"/>
    <hyperlink ref="F2137" r:id="rId194" xr:uid="{00000000-0004-0000-0100-0000C1000000}"/>
    <hyperlink ref="F2150" r:id="rId195" xr:uid="{00000000-0004-0000-0100-0000C2000000}"/>
    <hyperlink ref="F2153" r:id="rId196" xr:uid="{00000000-0004-0000-0100-0000C3000000}"/>
    <hyperlink ref="F2169" r:id="rId197" xr:uid="{00000000-0004-0000-0100-0000C4000000}"/>
    <hyperlink ref="F2171" r:id="rId198" xr:uid="{00000000-0004-0000-0100-0000C5000000}"/>
    <hyperlink ref="F2173" r:id="rId199" xr:uid="{00000000-0004-0000-0100-0000C6000000}"/>
    <hyperlink ref="F2190" r:id="rId200" xr:uid="{00000000-0004-0000-0100-0000C7000000}"/>
    <hyperlink ref="F2206" r:id="rId201" xr:uid="{00000000-0004-0000-0100-0000C8000000}"/>
    <hyperlink ref="F2212" r:id="rId202" xr:uid="{00000000-0004-0000-0100-0000C9000000}"/>
    <hyperlink ref="F2226" r:id="rId203" xr:uid="{00000000-0004-0000-0100-0000CA000000}"/>
    <hyperlink ref="F2236" r:id="rId204" xr:uid="{00000000-0004-0000-0100-0000CB000000}"/>
    <hyperlink ref="F2246" r:id="rId205" xr:uid="{00000000-0004-0000-0100-0000CC000000}"/>
    <hyperlink ref="F2272" r:id="rId206" xr:uid="{00000000-0004-0000-0100-0000CD000000}"/>
    <hyperlink ref="F2281" r:id="rId207" xr:uid="{00000000-0004-0000-0100-0000CE000000}"/>
    <hyperlink ref="F2289" r:id="rId208" xr:uid="{00000000-0004-0000-0100-0000CF000000}"/>
    <hyperlink ref="F2292" r:id="rId209" xr:uid="{00000000-0004-0000-0100-0000D0000000}"/>
    <hyperlink ref="F2304" r:id="rId210" xr:uid="{00000000-0004-0000-0100-0000D1000000}"/>
    <hyperlink ref="F2308" r:id="rId211" xr:uid="{00000000-0004-0000-0100-0000D2000000}"/>
    <hyperlink ref="F2317" r:id="rId212" xr:uid="{00000000-0004-0000-0100-0000D3000000}"/>
    <hyperlink ref="F2324" r:id="rId213" xr:uid="{00000000-0004-0000-0100-0000D4000000}"/>
    <hyperlink ref="F2329" r:id="rId214" xr:uid="{00000000-0004-0000-0100-0000D5000000}"/>
    <hyperlink ref="F2334" r:id="rId215" xr:uid="{00000000-0004-0000-0100-0000D6000000}"/>
    <hyperlink ref="F2340" r:id="rId216" xr:uid="{00000000-0004-0000-0100-0000D7000000}"/>
    <hyperlink ref="F2346" r:id="rId217" xr:uid="{00000000-0004-0000-0100-0000D8000000}"/>
    <hyperlink ref="F2352" r:id="rId218" xr:uid="{00000000-0004-0000-0100-0000D9000000}"/>
    <hyperlink ref="F2355" r:id="rId219" xr:uid="{00000000-0004-0000-0100-0000DA000000}"/>
    <hyperlink ref="F2362" r:id="rId220" xr:uid="{00000000-0004-0000-0100-0000DB000000}"/>
    <hyperlink ref="F2370" r:id="rId221" xr:uid="{00000000-0004-0000-0100-0000DC000000}"/>
    <hyperlink ref="F2372" r:id="rId222" xr:uid="{00000000-0004-0000-0100-0000D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B2:BM660"/>
  <sheetViews>
    <sheetView showGridLines="0" topLeftCell="A87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9" t="s">
        <v>90</v>
      </c>
    </row>
    <row r="3" spans="2:4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" customHeight="1">
      <c r="B4" s="22"/>
      <c r="D4" s="23" t="s">
        <v>108</v>
      </c>
      <c r="L4" s="22"/>
      <c r="M4" s="90" t="s">
        <v>10</v>
      </c>
      <c r="AT4" s="19" t="s">
        <v>4</v>
      </c>
    </row>
    <row r="5" spans="2:46" ht="6.9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36" t="str">
        <f>'Rekapitulace stavby'!K6</f>
        <v>Stavební úpravy objektu a přístavba výtahu polyfunkčního domu Školní 890-2, Kopřivnice - AKTUALIZACE 2024</v>
      </c>
      <c r="F7" s="337"/>
      <c r="G7" s="337"/>
      <c r="H7" s="337"/>
      <c r="L7" s="22"/>
    </row>
    <row r="8" spans="2:46" s="1" customFormat="1" ht="12" customHeight="1">
      <c r="B8" s="35"/>
      <c r="D8" s="29" t="s">
        <v>118</v>
      </c>
      <c r="L8" s="35"/>
    </row>
    <row r="9" spans="2:46" s="1" customFormat="1" ht="16.5" customHeight="1">
      <c r="B9" s="35"/>
      <c r="E9" s="295" t="s">
        <v>2474</v>
      </c>
      <c r="F9" s="338"/>
      <c r="G9" s="338"/>
      <c r="H9" s="338"/>
      <c r="L9" s="35"/>
    </row>
    <row r="10" spans="2:46" s="1" customFormat="1" ht="10.199999999999999">
      <c r="B10" s="35"/>
      <c r="L10" s="35"/>
    </row>
    <row r="11" spans="2:46" s="1" customFormat="1" ht="12" customHeight="1">
      <c r="B11" s="35"/>
      <c r="D11" s="29" t="s">
        <v>18</v>
      </c>
      <c r="F11" s="27" t="s">
        <v>19</v>
      </c>
      <c r="I11" s="29" t="s">
        <v>20</v>
      </c>
      <c r="J11" s="27" t="s">
        <v>31</v>
      </c>
      <c r="L11" s="35"/>
    </row>
    <row r="12" spans="2:46" s="1" customFormat="1" ht="12" customHeight="1">
      <c r="B12" s="35"/>
      <c r="D12" s="29" t="s">
        <v>21</v>
      </c>
      <c r="F12" s="27" t="s">
        <v>22</v>
      </c>
      <c r="I12" s="29" t="s">
        <v>23</v>
      </c>
      <c r="J12" s="52" t="str">
        <f>'Rekapitulace stavby'!AN8</f>
        <v>26. 4. 2024</v>
      </c>
      <c r="L12" s="35"/>
    </row>
    <row r="13" spans="2:46" s="1" customFormat="1" ht="10.8" customHeight="1">
      <c r="B13" s="35"/>
      <c r="L13" s="35"/>
    </row>
    <row r="14" spans="2:46" s="1" customFormat="1" ht="12" customHeight="1">
      <c r="B14" s="35"/>
      <c r="D14" s="29" t="s">
        <v>29</v>
      </c>
      <c r="I14" s="29" t="s">
        <v>30</v>
      </c>
      <c r="J14" s="27" t="s">
        <v>31</v>
      </c>
      <c r="L14" s="35"/>
    </row>
    <row r="15" spans="2:46" s="1" customFormat="1" ht="18" customHeight="1">
      <c r="B15" s="35"/>
      <c r="E15" s="27" t="s">
        <v>32</v>
      </c>
      <c r="I15" s="29" t="s">
        <v>33</v>
      </c>
      <c r="J15" s="27" t="s">
        <v>31</v>
      </c>
      <c r="L15" s="35"/>
    </row>
    <row r="16" spans="2:46" s="1" customFormat="1" ht="6.9" customHeight="1">
      <c r="B16" s="35"/>
      <c r="L16" s="35"/>
    </row>
    <row r="17" spans="2:12" s="1" customFormat="1" ht="12" customHeight="1">
      <c r="B17" s="35"/>
      <c r="D17" s="29" t="s">
        <v>34</v>
      </c>
      <c r="I17" s="29" t="s">
        <v>30</v>
      </c>
      <c r="J17" s="30" t="str">
        <f>'Rekapitulace stavby'!AN13</f>
        <v>Vyplň údaj</v>
      </c>
      <c r="L17" s="35"/>
    </row>
    <row r="18" spans="2:12" s="1" customFormat="1" ht="18" customHeight="1">
      <c r="B18" s="35"/>
      <c r="E18" s="339" t="str">
        <f>'Rekapitulace stavby'!E14</f>
        <v>Vyplň údaj</v>
      </c>
      <c r="F18" s="320"/>
      <c r="G18" s="320"/>
      <c r="H18" s="320"/>
      <c r="I18" s="29" t="s">
        <v>33</v>
      </c>
      <c r="J18" s="30" t="str">
        <f>'Rekapitulace stavby'!AN14</f>
        <v>Vyplň údaj</v>
      </c>
      <c r="L18" s="35"/>
    </row>
    <row r="19" spans="2:12" s="1" customFormat="1" ht="6.9" customHeight="1">
      <c r="B19" s="35"/>
      <c r="L19" s="35"/>
    </row>
    <row r="20" spans="2:12" s="1" customFormat="1" ht="12" customHeight="1">
      <c r="B20" s="35"/>
      <c r="D20" s="29" t="s">
        <v>36</v>
      </c>
      <c r="I20" s="29" t="s">
        <v>30</v>
      </c>
      <c r="J20" s="27" t="s">
        <v>31</v>
      </c>
      <c r="L20" s="35"/>
    </row>
    <row r="21" spans="2:12" s="1" customFormat="1" ht="18" customHeight="1">
      <c r="B21" s="35"/>
      <c r="E21" s="27" t="s">
        <v>37</v>
      </c>
      <c r="I21" s="29" t="s">
        <v>33</v>
      </c>
      <c r="J21" s="27" t="s">
        <v>31</v>
      </c>
      <c r="L21" s="35"/>
    </row>
    <row r="22" spans="2:12" s="1" customFormat="1" ht="6.9" customHeight="1">
      <c r="B22" s="35"/>
      <c r="L22" s="35"/>
    </row>
    <row r="23" spans="2:12" s="1" customFormat="1" ht="12" customHeight="1">
      <c r="B23" s="35"/>
      <c r="D23" s="29" t="s">
        <v>40</v>
      </c>
      <c r="I23" s="29" t="s">
        <v>30</v>
      </c>
      <c r="J23" s="27" t="str">
        <f>IF('Rekapitulace stavby'!AN19="","",'Rekapitulace stavby'!AN19)</f>
        <v/>
      </c>
      <c r="L23" s="35"/>
    </row>
    <row r="24" spans="2:12" s="1" customFormat="1" ht="18" customHeight="1">
      <c r="B24" s="35"/>
      <c r="E24" s="27" t="str">
        <f>IF('Rekapitulace stavby'!E20="","",'Rekapitulace stavby'!E20)</f>
        <v xml:space="preserve"> </v>
      </c>
      <c r="I24" s="29" t="s">
        <v>33</v>
      </c>
      <c r="J24" s="27" t="str">
        <f>IF('Rekapitulace stavby'!AN20="","",'Rekapitulace stavby'!AN20)</f>
        <v/>
      </c>
      <c r="L24" s="35"/>
    </row>
    <row r="25" spans="2:12" s="1" customFormat="1" ht="6.9" customHeight="1">
      <c r="B25" s="35"/>
      <c r="L25" s="35"/>
    </row>
    <row r="26" spans="2:12" s="1" customFormat="1" ht="12" customHeight="1">
      <c r="B26" s="35"/>
      <c r="D26" s="29" t="s">
        <v>42</v>
      </c>
      <c r="L26" s="35"/>
    </row>
    <row r="27" spans="2:12" s="7" customFormat="1" ht="35.25" customHeight="1">
      <c r="B27" s="91"/>
      <c r="E27" s="325" t="s">
        <v>2475</v>
      </c>
      <c r="F27" s="325"/>
      <c r="G27" s="325"/>
      <c r="H27" s="325"/>
      <c r="L27" s="91"/>
    </row>
    <row r="28" spans="2:12" s="1" customFormat="1" ht="6.9" customHeight="1">
      <c r="B28" s="35"/>
      <c r="L28" s="35"/>
    </row>
    <row r="29" spans="2:12" s="1" customFormat="1" ht="6.9" customHeight="1">
      <c r="B29" s="35"/>
      <c r="D29" s="53"/>
      <c r="E29" s="53"/>
      <c r="F29" s="53"/>
      <c r="G29" s="53"/>
      <c r="H29" s="53"/>
      <c r="I29" s="53"/>
      <c r="J29" s="53"/>
      <c r="K29" s="53"/>
      <c r="L29" s="35"/>
    </row>
    <row r="30" spans="2:12" s="1" customFormat="1" ht="25.35" customHeight="1">
      <c r="B30" s="35"/>
      <c r="D30" s="92" t="s">
        <v>44</v>
      </c>
      <c r="J30" s="66">
        <f>ROUND(J100, 0)</f>
        <v>0</v>
      </c>
      <c r="L30" s="35"/>
    </row>
    <row r="31" spans="2:12" s="1" customFormat="1" ht="6.9" customHeight="1">
      <c r="B31" s="35"/>
      <c r="D31" s="53"/>
      <c r="E31" s="53"/>
      <c r="F31" s="53"/>
      <c r="G31" s="53"/>
      <c r="H31" s="53"/>
      <c r="I31" s="53"/>
      <c r="J31" s="53"/>
      <c r="K31" s="53"/>
      <c r="L31" s="35"/>
    </row>
    <row r="32" spans="2:12" s="1" customFormat="1" ht="14.4" customHeight="1">
      <c r="B32" s="35"/>
      <c r="F32" s="38" t="s">
        <v>46</v>
      </c>
      <c r="I32" s="38" t="s">
        <v>45</v>
      </c>
      <c r="J32" s="38" t="s">
        <v>47</v>
      </c>
      <c r="L32" s="35"/>
    </row>
    <row r="33" spans="2:12" s="1" customFormat="1" ht="14.4" customHeight="1">
      <c r="B33" s="35"/>
      <c r="D33" s="55" t="s">
        <v>48</v>
      </c>
      <c r="E33" s="29" t="s">
        <v>49</v>
      </c>
      <c r="F33" s="93">
        <f>ROUND((SUM(BE100:BE659)),  0)</f>
        <v>0</v>
      </c>
      <c r="I33" s="94">
        <v>0.21</v>
      </c>
      <c r="J33" s="93">
        <f>ROUND(((SUM(BE100:BE659))*I33),  0)</f>
        <v>0</v>
      </c>
      <c r="L33" s="35"/>
    </row>
    <row r="34" spans="2:12" s="1" customFormat="1" ht="14.4" customHeight="1">
      <c r="B34" s="35"/>
      <c r="E34" s="29" t="s">
        <v>50</v>
      </c>
      <c r="F34" s="93">
        <f>ROUND((SUM(BF100:BF659)),  0)</f>
        <v>0</v>
      </c>
      <c r="I34" s="94">
        <v>0.12</v>
      </c>
      <c r="J34" s="93">
        <f>ROUND(((SUM(BF100:BF659))*I34),  0)</f>
        <v>0</v>
      </c>
      <c r="L34" s="35"/>
    </row>
    <row r="35" spans="2:12" s="1" customFormat="1" ht="14.4" hidden="1" customHeight="1">
      <c r="B35" s="35"/>
      <c r="E35" s="29" t="s">
        <v>51</v>
      </c>
      <c r="F35" s="93">
        <f>ROUND((SUM(BG100:BG659)),  0)</f>
        <v>0</v>
      </c>
      <c r="I35" s="94">
        <v>0.21</v>
      </c>
      <c r="J35" s="93">
        <f>0</f>
        <v>0</v>
      </c>
      <c r="L35" s="35"/>
    </row>
    <row r="36" spans="2:12" s="1" customFormat="1" ht="14.4" hidden="1" customHeight="1">
      <c r="B36" s="35"/>
      <c r="E36" s="29" t="s">
        <v>52</v>
      </c>
      <c r="F36" s="93">
        <f>ROUND((SUM(BH100:BH659)),  0)</f>
        <v>0</v>
      </c>
      <c r="I36" s="94">
        <v>0.12</v>
      </c>
      <c r="J36" s="93">
        <f>0</f>
        <v>0</v>
      </c>
      <c r="L36" s="35"/>
    </row>
    <row r="37" spans="2:12" s="1" customFormat="1" ht="14.4" hidden="1" customHeight="1">
      <c r="B37" s="35"/>
      <c r="E37" s="29" t="s">
        <v>53</v>
      </c>
      <c r="F37" s="93">
        <f>ROUND((SUM(BI100:BI659)),  0)</f>
        <v>0</v>
      </c>
      <c r="I37" s="94">
        <v>0</v>
      </c>
      <c r="J37" s="93">
        <f>0</f>
        <v>0</v>
      </c>
      <c r="L37" s="35"/>
    </row>
    <row r="38" spans="2:12" s="1" customFormat="1" ht="6.9" customHeight="1">
      <c r="B38" s="35"/>
      <c r="L38" s="35"/>
    </row>
    <row r="39" spans="2:12" s="1" customFormat="1" ht="25.35" customHeight="1">
      <c r="B39" s="35"/>
      <c r="C39" s="95"/>
      <c r="D39" s="96" t="s">
        <v>54</v>
      </c>
      <c r="E39" s="57"/>
      <c r="F39" s="57"/>
      <c r="G39" s="97" t="s">
        <v>55</v>
      </c>
      <c r="H39" s="98" t="s">
        <v>56</v>
      </c>
      <c r="I39" s="57"/>
      <c r="J39" s="99">
        <f>SUM(J30:J37)</f>
        <v>0</v>
      </c>
      <c r="K39" s="100"/>
      <c r="L39" s="35"/>
    </row>
    <row r="40" spans="2:12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35"/>
    </row>
    <row r="44" spans="2:12" s="1" customFormat="1" ht="6.9" customHeight="1"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35"/>
    </row>
    <row r="45" spans="2:12" s="1" customFormat="1" ht="24.9" customHeight="1">
      <c r="B45" s="35"/>
      <c r="C45" s="23" t="s">
        <v>121</v>
      </c>
      <c r="L45" s="35"/>
    </row>
    <row r="46" spans="2:12" s="1" customFormat="1" ht="6.9" customHeight="1">
      <c r="B46" s="35"/>
      <c r="L46" s="35"/>
    </row>
    <row r="47" spans="2:12" s="1" customFormat="1" ht="12" customHeight="1">
      <c r="B47" s="35"/>
      <c r="C47" s="29" t="s">
        <v>16</v>
      </c>
      <c r="L47" s="35"/>
    </row>
    <row r="48" spans="2:12" s="1" customFormat="1" ht="26.25" customHeight="1">
      <c r="B48" s="35"/>
      <c r="E48" s="336" t="str">
        <f>E7</f>
        <v>Stavební úpravy objektu a přístavba výtahu polyfunkčního domu Školní 890-2, Kopřivnice - AKTUALIZACE 2024</v>
      </c>
      <c r="F48" s="337"/>
      <c r="G48" s="337"/>
      <c r="H48" s="337"/>
      <c r="L48" s="35"/>
    </row>
    <row r="49" spans="2:47" s="1" customFormat="1" ht="12" customHeight="1">
      <c r="B49" s="35"/>
      <c r="C49" s="29" t="s">
        <v>118</v>
      </c>
      <c r="L49" s="35"/>
    </row>
    <row r="50" spans="2:47" s="1" customFormat="1" ht="16.5" customHeight="1">
      <c r="B50" s="35"/>
      <c r="E50" s="295" t="str">
        <f>E9</f>
        <v>SO 02 - Výtah</v>
      </c>
      <c r="F50" s="338"/>
      <c r="G50" s="338"/>
      <c r="H50" s="338"/>
      <c r="L50" s="35"/>
    </row>
    <row r="51" spans="2:47" s="1" customFormat="1" ht="6.9" customHeight="1">
      <c r="B51" s="35"/>
      <c r="L51" s="35"/>
    </row>
    <row r="52" spans="2:47" s="1" customFormat="1" ht="12" customHeight="1">
      <c r="B52" s="35"/>
      <c r="C52" s="29" t="s">
        <v>21</v>
      </c>
      <c r="F52" s="27" t="str">
        <f>F12</f>
        <v>Kopřivnice</v>
      </c>
      <c r="I52" s="29" t="s">
        <v>23</v>
      </c>
      <c r="J52" s="52" t="str">
        <f>IF(J12="","",J12)</f>
        <v>26. 4. 2024</v>
      </c>
      <c r="L52" s="35"/>
    </row>
    <row r="53" spans="2:47" s="1" customFormat="1" ht="6.9" customHeight="1">
      <c r="B53" s="35"/>
      <c r="L53" s="35"/>
    </row>
    <row r="54" spans="2:47" s="1" customFormat="1" ht="25.65" customHeight="1">
      <c r="B54" s="35"/>
      <c r="C54" s="29" t="s">
        <v>29</v>
      </c>
      <c r="F54" s="27" t="str">
        <f>E15</f>
        <v>Město Kopřivnice</v>
      </c>
      <c r="I54" s="29" t="s">
        <v>36</v>
      </c>
      <c r="J54" s="33" t="str">
        <f>E21</f>
        <v>ENERGO-STEEL spol. s r.o.</v>
      </c>
      <c r="L54" s="35"/>
    </row>
    <row r="55" spans="2:47" s="1" customFormat="1" ht="15.15" customHeight="1">
      <c r="B55" s="35"/>
      <c r="C55" s="29" t="s">
        <v>34</v>
      </c>
      <c r="F55" s="27" t="str">
        <f>IF(E18="","",E18)</f>
        <v>Vyplň údaj</v>
      </c>
      <c r="I55" s="29" t="s">
        <v>40</v>
      </c>
      <c r="J55" s="33" t="str">
        <f>E24</f>
        <v xml:space="preserve"> </v>
      </c>
      <c r="L55" s="35"/>
    </row>
    <row r="56" spans="2:47" s="1" customFormat="1" ht="10.35" customHeight="1">
      <c r="B56" s="35"/>
      <c r="L56" s="35"/>
    </row>
    <row r="57" spans="2:47" s="1" customFormat="1" ht="29.25" customHeight="1">
      <c r="B57" s="35"/>
      <c r="C57" s="101" t="s">
        <v>122</v>
      </c>
      <c r="D57" s="95"/>
      <c r="E57" s="95"/>
      <c r="F57" s="95"/>
      <c r="G57" s="95"/>
      <c r="H57" s="95"/>
      <c r="I57" s="95"/>
      <c r="J57" s="102" t="s">
        <v>123</v>
      </c>
      <c r="K57" s="95"/>
      <c r="L57" s="35"/>
    </row>
    <row r="58" spans="2:47" s="1" customFormat="1" ht="10.35" customHeight="1">
      <c r="B58" s="35"/>
      <c r="L58" s="35"/>
    </row>
    <row r="59" spans="2:47" s="1" customFormat="1" ht="22.8" customHeight="1">
      <c r="B59" s="35"/>
      <c r="C59" s="103" t="s">
        <v>76</v>
      </c>
      <c r="J59" s="66">
        <f>J100</f>
        <v>0</v>
      </c>
      <c r="L59" s="35"/>
      <c r="AU59" s="19" t="s">
        <v>124</v>
      </c>
    </row>
    <row r="60" spans="2:47" s="8" customFormat="1" ht="24.9" customHeight="1">
      <c r="B60" s="104"/>
      <c r="D60" s="105" t="s">
        <v>125</v>
      </c>
      <c r="E60" s="106"/>
      <c r="F60" s="106"/>
      <c r="G60" s="106"/>
      <c r="H60" s="106"/>
      <c r="I60" s="106"/>
      <c r="J60" s="107">
        <f>J101</f>
        <v>0</v>
      </c>
      <c r="L60" s="104"/>
    </row>
    <row r="61" spans="2:47" s="9" customFormat="1" ht="19.95" customHeight="1">
      <c r="B61" s="108"/>
      <c r="D61" s="109" t="s">
        <v>2476</v>
      </c>
      <c r="E61" s="110"/>
      <c r="F61" s="110"/>
      <c r="G61" s="110"/>
      <c r="H61" s="110"/>
      <c r="I61" s="110"/>
      <c r="J61" s="111">
        <f>J102</f>
        <v>0</v>
      </c>
      <c r="L61" s="108"/>
    </row>
    <row r="62" spans="2:47" s="9" customFormat="1" ht="19.95" customHeight="1">
      <c r="B62" s="108"/>
      <c r="D62" s="109" t="s">
        <v>2477</v>
      </c>
      <c r="E62" s="110"/>
      <c r="F62" s="110"/>
      <c r="G62" s="110"/>
      <c r="H62" s="110"/>
      <c r="I62" s="110"/>
      <c r="J62" s="111">
        <f>J143</f>
        <v>0</v>
      </c>
      <c r="L62" s="108"/>
    </row>
    <row r="63" spans="2:47" s="9" customFormat="1" ht="19.95" customHeight="1">
      <c r="B63" s="108"/>
      <c r="D63" s="109" t="s">
        <v>126</v>
      </c>
      <c r="E63" s="110"/>
      <c r="F63" s="110"/>
      <c r="G63" s="110"/>
      <c r="H63" s="110"/>
      <c r="I63" s="110"/>
      <c r="J63" s="111">
        <f>J195</f>
        <v>0</v>
      </c>
      <c r="L63" s="108"/>
    </row>
    <row r="64" spans="2:47" s="9" customFormat="1" ht="19.95" customHeight="1">
      <c r="B64" s="108"/>
      <c r="D64" s="109" t="s">
        <v>2478</v>
      </c>
      <c r="E64" s="110"/>
      <c r="F64" s="110"/>
      <c r="G64" s="110"/>
      <c r="H64" s="110"/>
      <c r="I64" s="110"/>
      <c r="J64" s="111">
        <f>J211</f>
        <v>0</v>
      </c>
      <c r="L64" s="108"/>
    </row>
    <row r="65" spans="2:12" s="9" customFormat="1" ht="19.95" customHeight="1">
      <c r="B65" s="108"/>
      <c r="D65" s="109" t="s">
        <v>2479</v>
      </c>
      <c r="E65" s="110"/>
      <c r="F65" s="110"/>
      <c r="G65" s="110"/>
      <c r="H65" s="110"/>
      <c r="I65" s="110"/>
      <c r="J65" s="111">
        <f>J267</f>
        <v>0</v>
      </c>
      <c r="L65" s="108"/>
    </row>
    <row r="66" spans="2:12" s="9" customFormat="1" ht="19.95" customHeight="1">
      <c r="B66" s="108"/>
      <c r="D66" s="109" t="s">
        <v>127</v>
      </c>
      <c r="E66" s="110"/>
      <c r="F66" s="110"/>
      <c r="G66" s="110"/>
      <c r="H66" s="110"/>
      <c r="I66" s="110"/>
      <c r="J66" s="111">
        <f>J286</f>
        <v>0</v>
      </c>
      <c r="L66" s="108"/>
    </row>
    <row r="67" spans="2:12" s="9" customFormat="1" ht="19.95" customHeight="1">
      <c r="B67" s="108"/>
      <c r="D67" s="109" t="s">
        <v>128</v>
      </c>
      <c r="E67" s="110"/>
      <c r="F67" s="110"/>
      <c r="G67" s="110"/>
      <c r="H67" s="110"/>
      <c r="I67" s="110"/>
      <c r="J67" s="111">
        <f>J409</f>
        <v>0</v>
      </c>
      <c r="L67" s="108"/>
    </row>
    <row r="68" spans="2:12" s="9" customFormat="1" ht="19.95" customHeight="1">
      <c r="B68" s="108"/>
      <c r="D68" s="109" t="s">
        <v>129</v>
      </c>
      <c r="E68" s="110"/>
      <c r="F68" s="110"/>
      <c r="G68" s="110"/>
      <c r="H68" s="110"/>
      <c r="I68" s="110"/>
      <c r="J68" s="111">
        <f>J445</f>
        <v>0</v>
      </c>
      <c r="L68" s="108"/>
    </row>
    <row r="69" spans="2:12" s="9" customFormat="1" ht="19.95" customHeight="1">
      <c r="B69" s="108"/>
      <c r="D69" s="109" t="s">
        <v>130</v>
      </c>
      <c r="E69" s="110"/>
      <c r="F69" s="110"/>
      <c r="G69" s="110"/>
      <c r="H69" s="110"/>
      <c r="I69" s="110"/>
      <c r="J69" s="111">
        <f>J457</f>
        <v>0</v>
      </c>
      <c r="L69" s="108"/>
    </row>
    <row r="70" spans="2:12" s="8" customFormat="1" ht="24.9" customHeight="1">
      <c r="B70" s="104"/>
      <c r="D70" s="105" t="s">
        <v>131</v>
      </c>
      <c r="E70" s="106"/>
      <c r="F70" s="106"/>
      <c r="G70" s="106"/>
      <c r="H70" s="106"/>
      <c r="I70" s="106"/>
      <c r="J70" s="107">
        <f>J460</f>
        <v>0</v>
      </c>
      <c r="L70" s="104"/>
    </row>
    <row r="71" spans="2:12" s="9" customFormat="1" ht="19.95" customHeight="1">
      <c r="B71" s="108"/>
      <c r="D71" s="109" t="s">
        <v>2480</v>
      </c>
      <c r="E71" s="110"/>
      <c r="F71" s="110"/>
      <c r="G71" s="110"/>
      <c r="H71" s="110"/>
      <c r="I71" s="110"/>
      <c r="J71" s="111">
        <f>J461</f>
        <v>0</v>
      </c>
      <c r="L71" s="108"/>
    </row>
    <row r="72" spans="2:12" s="9" customFormat="1" ht="19.95" customHeight="1">
      <c r="B72" s="108"/>
      <c r="D72" s="109" t="s">
        <v>133</v>
      </c>
      <c r="E72" s="110"/>
      <c r="F72" s="110"/>
      <c r="G72" s="110"/>
      <c r="H72" s="110"/>
      <c r="I72" s="110"/>
      <c r="J72" s="111">
        <f>J494</f>
        <v>0</v>
      </c>
      <c r="L72" s="108"/>
    </row>
    <row r="73" spans="2:12" s="9" customFormat="1" ht="19.95" customHeight="1">
      <c r="B73" s="108"/>
      <c r="D73" s="109" t="s">
        <v>2481</v>
      </c>
      <c r="E73" s="110"/>
      <c r="F73" s="110"/>
      <c r="G73" s="110"/>
      <c r="H73" s="110"/>
      <c r="I73" s="110"/>
      <c r="J73" s="111">
        <f>J504</f>
        <v>0</v>
      </c>
      <c r="L73" s="108"/>
    </row>
    <row r="74" spans="2:12" s="9" customFormat="1" ht="19.95" customHeight="1">
      <c r="B74" s="108"/>
      <c r="D74" s="109" t="s">
        <v>135</v>
      </c>
      <c r="E74" s="110"/>
      <c r="F74" s="110"/>
      <c r="G74" s="110"/>
      <c r="H74" s="110"/>
      <c r="I74" s="110"/>
      <c r="J74" s="111">
        <f>J510</f>
        <v>0</v>
      </c>
      <c r="L74" s="108"/>
    </row>
    <row r="75" spans="2:12" s="9" customFormat="1" ht="19.95" customHeight="1">
      <c r="B75" s="108"/>
      <c r="D75" s="109" t="s">
        <v>136</v>
      </c>
      <c r="E75" s="110"/>
      <c r="F75" s="110"/>
      <c r="G75" s="110"/>
      <c r="H75" s="110"/>
      <c r="I75" s="110"/>
      <c r="J75" s="111">
        <f>J517</f>
        <v>0</v>
      </c>
      <c r="L75" s="108"/>
    </row>
    <row r="76" spans="2:12" s="9" customFormat="1" ht="19.95" customHeight="1">
      <c r="B76" s="108"/>
      <c r="D76" s="109" t="s">
        <v>138</v>
      </c>
      <c r="E76" s="110"/>
      <c r="F76" s="110"/>
      <c r="G76" s="110"/>
      <c r="H76" s="110"/>
      <c r="I76" s="110"/>
      <c r="J76" s="111">
        <f>J543</f>
        <v>0</v>
      </c>
      <c r="L76" s="108"/>
    </row>
    <row r="77" spans="2:12" s="9" customFormat="1" ht="19.95" customHeight="1">
      <c r="B77" s="108"/>
      <c r="D77" s="109" t="s">
        <v>141</v>
      </c>
      <c r="E77" s="110"/>
      <c r="F77" s="110"/>
      <c r="G77" s="110"/>
      <c r="H77" s="110"/>
      <c r="I77" s="110"/>
      <c r="J77" s="111">
        <f>J616</f>
        <v>0</v>
      </c>
      <c r="L77" s="108"/>
    </row>
    <row r="78" spans="2:12" s="9" customFormat="1" ht="19.95" customHeight="1">
      <c r="B78" s="108"/>
      <c r="D78" s="109" t="s">
        <v>142</v>
      </c>
      <c r="E78" s="110"/>
      <c r="F78" s="110"/>
      <c r="G78" s="110"/>
      <c r="H78" s="110"/>
      <c r="I78" s="110"/>
      <c r="J78" s="111">
        <f>J623</f>
        <v>0</v>
      </c>
      <c r="L78" s="108"/>
    </row>
    <row r="79" spans="2:12" s="9" customFormat="1" ht="19.95" customHeight="1">
      <c r="B79" s="108"/>
      <c r="D79" s="109" t="s">
        <v>2482</v>
      </c>
      <c r="E79" s="110"/>
      <c r="F79" s="110"/>
      <c r="G79" s="110"/>
      <c r="H79" s="110"/>
      <c r="I79" s="110"/>
      <c r="J79" s="111">
        <f>J641</f>
        <v>0</v>
      </c>
      <c r="L79" s="108"/>
    </row>
    <row r="80" spans="2:12" s="8" customFormat="1" ht="24.9" customHeight="1">
      <c r="B80" s="104"/>
      <c r="D80" s="105" t="s">
        <v>149</v>
      </c>
      <c r="E80" s="106"/>
      <c r="F80" s="106"/>
      <c r="G80" s="106"/>
      <c r="H80" s="106"/>
      <c r="I80" s="106"/>
      <c r="J80" s="107">
        <f>J650</f>
        <v>0</v>
      </c>
      <c r="L80" s="104"/>
    </row>
    <row r="81" spans="2:12" s="1" customFormat="1" ht="21.75" customHeight="1">
      <c r="B81" s="35"/>
      <c r="L81" s="35"/>
    </row>
    <row r="82" spans="2:12" s="1" customFormat="1" ht="6.9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35"/>
    </row>
    <row r="86" spans="2:12" s="1" customFormat="1" ht="6.9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35"/>
    </row>
    <row r="87" spans="2:12" s="1" customFormat="1" ht="24.9" customHeight="1">
      <c r="B87" s="35"/>
      <c r="C87" s="23" t="s">
        <v>150</v>
      </c>
      <c r="L87" s="35"/>
    </row>
    <row r="88" spans="2:12" s="1" customFormat="1" ht="6.9" customHeight="1">
      <c r="B88" s="35"/>
      <c r="L88" s="35"/>
    </row>
    <row r="89" spans="2:12" s="1" customFormat="1" ht="12" customHeight="1">
      <c r="B89" s="35"/>
      <c r="C89" s="29" t="s">
        <v>16</v>
      </c>
      <c r="L89" s="35"/>
    </row>
    <row r="90" spans="2:12" s="1" customFormat="1" ht="26.25" customHeight="1">
      <c r="B90" s="35"/>
      <c r="E90" s="336" t="str">
        <f>E7</f>
        <v>Stavební úpravy objektu a přístavba výtahu polyfunkčního domu Školní 890-2, Kopřivnice - AKTUALIZACE 2024</v>
      </c>
      <c r="F90" s="337"/>
      <c r="G90" s="337"/>
      <c r="H90" s="337"/>
      <c r="L90" s="35"/>
    </row>
    <row r="91" spans="2:12" s="1" customFormat="1" ht="12" customHeight="1">
      <c r="B91" s="35"/>
      <c r="C91" s="29" t="s">
        <v>118</v>
      </c>
      <c r="L91" s="35"/>
    </row>
    <row r="92" spans="2:12" s="1" customFormat="1" ht="16.5" customHeight="1">
      <c r="B92" s="35"/>
      <c r="E92" s="295" t="str">
        <f>E9</f>
        <v>SO 02 - Výtah</v>
      </c>
      <c r="F92" s="338"/>
      <c r="G92" s="338"/>
      <c r="H92" s="338"/>
      <c r="L92" s="35"/>
    </row>
    <row r="93" spans="2:12" s="1" customFormat="1" ht="6.9" customHeight="1">
      <c r="B93" s="35"/>
      <c r="L93" s="35"/>
    </row>
    <row r="94" spans="2:12" s="1" customFormat="1" ht="12" customHeight="1">
      <c r="B94" s="35"/>
      <c r="C94" s="29" t="s">
        <v>21</v>
      </c>
      <c r="F94" s="27" t="str">
        <f>F12</f>
        <v>Kopřivnice</v>
      </c>
      <c r="I94" s="29" t="s">
        <v>23</v>
      </c>
      <c r="J94" s="52" t="str">
        <f>IF(J12="","",J12)</f>
        <v>26. 4. 2024</v>
      </c>
      <c r="L94" s="35"/>
    </row>
    <row r="95" spans="2:12" s="1" customFormat="1" ht="6.9" customHeight="1">
      <c r="B95" s="35"/>
      <c r="L95" s="35"/>
    </row>
    <row r="96" spans="2:12" s="1" customFormat="1" ht="25.65" customHeight="1">
      <c r="B96" s="35"/>
      <c r="C96" s="29" t="s">
        <v>29</v>
      </c>
      <c r="F96" s="27" t="str">
        <f>E15</f>
        <v>Město Kopřivnice</v>
      </c>
      <c r="I96" s="29" t="s">
        <v>36</v>
      </c>
      <c r="J96" s="33" t="str">
        <f>E21</f>
        <v>ENERGO-STEEL spol. s r.o.</v>
      </c>
      <c r="L96" s="35"/>
    </row>
    <row r="97" spans="2:65" s="1" customFormat="1" ht="15.15" customHeight="1">
      <c r="B97" s="35"/>
      <c r="C97" s="29" t="s">
        <v>34</v>
      </c>
      <c r="F97" s="27" t="str">
        <f>IF(E18="","",E18)</f>
        <v>Vyplň údaj</v>
      </c>
      <c r="I97" s="29" t="s">
        <v>40</v>
      </c>
      <c r="J97" s="33" t="str">
        <f>E24</f>
        <v xml:space="preserve"> </v>
      </c>
      <c r="L97" s="35"/>
    </row>
    <row r="98" spans="2:65" s="1" customFormat="1" ht="10.35" customHeight="1">
      <c r="B98" s="35"/>
      <c r="L98" s="35"/>
    </row>
    <row r="99" spans="2:65" s="10" customFormat="1" ht="29.25" customHeight="1">
      <c r="B99" s="112"/>
      <c r="C99" s="113" t="s">
        <v>151</v>
      </c>
      <c r="D99" s="114" t="s">
        <v>63</v>
      </c>
      <c r="E99" s="114" t="s">
        <v>59</v>
      </c>
      <c r="F99" s="114" t="s">
        <v>60</v>
      </c>
      <c r="G99" s="114" t="s">
        <v>152</v>
      </c>
      <c r="H99" s="114" t="s">
        <v>153</v>
      </c>
      <c r="I99" s="114" t="s">
        <v>154</v>
      </c>
      <c r="J99" s="114" t="s">
        <v>123</v>
      </c>
      <c r="K99" s="115" t="s">
        <v>155</v>
      </c>
      <c r="L99" s="112"/>
      <c r="M99" s="59" t="s">
        <v>31</v>
      </c>
      <c r="N99" s="60" t="s">
        <v>48</v>
      </c>
      <c r="O99" s="60" t="s">
        <v>156</v>
      </c>
      <c r="P99" s="60" t="s">
        <v>157</v>
      </c>
      <c r="Q99" s="60" t="s">
        <v>158</v>
      </c>
      <c r="R99" s="60" t="s">
        <v>159</v>
      </c>
      <c r="S99" s="60" t="s">
        <v>160</v>
      </c>
      <c r="T99" s="61" t="s">
        <v>161</v>
      </c>
    </row>
    <row r="100" spans="2:65" s="1" customFormat="1" ht="22.8" customHeight="1">
      <c r="B100" s="35"/>
      <c r="C100" s="64" t="s">
        <v>162</v>
      </c>
      <c r="J100" s="116">
        <f>BK100</f>
        <v>0</v>
      </c>
      <c r="L100" s="35"/>
      <c r="M100" s="62"/>
      <c r="N100" s="53"/>
      <c r="O100" s="53"/>
      <c r="P100" s="117">
        <f>P101+P460+P650</f>
        <v>0</v>
      </c>
      <c r="Q100" s="53"/>
      <c r="R100" s="117">
        <f>R101+R460+R650</f>
        <v>48.841628578299996</v>
      </c>
      <c r="S100" s="53"/>
      <c r="T100" s="118">
        <f>T101+T460+T650</f>
        <v>10.523975</v>
      </c>
      <c r="AT100" s="19" t="s">
        <v>77</v>
      </c>
      <c r="AU100" s="19" t="s">
        <v>124</v>
      </c>
      <c r="BK100" s="119">
        <f>BK101+BK460+BK650</f>
        <v>0</v>
      </c>
    </row>
    <row r="101" spans="2:65" s="11" customFormat="1" ht="25.95" customHeight="1">
      <c r="B101" s="120"/>
      <c r="D101" s="121" t="s">
        <v>77</v>
      </c>
      <c r="E101" s="122" t="s">
        <v>163</v>
      </c>
      <c r="F101" s="122" t="s">
        <v>164</v>
      </c>
      <c r="I101" s="123"/>
      <c r="J101" s="124">
        <f>BK101</f>
        <v>0</v>
      </c>
      <c r="L101" s="120"/>
      <c r="M101" s="125"/>
      <c r="P101" s="126">
        <f>P102+P143+P195+P211+P267+P286+P409+P445+P457</f>
        <v>0</v>
      </c>
      <c r="R101" s="126">
        <f>R102+R143+R195+R211+R267+R286+R409+R445+R457</f>
        <v>46.960232031079997</v>
      </c>
      <c r="T101" s="127">
        <f>T102+T143+T195+T211+T267+T286+T409+T445+T457</f>
        <v>10.5192</v>
      </c>
      <c r="AR101" s="121" t="s">
        <v>39</v>
      </c>
      <c r="AT101" s="128" t="s">
        <v>77</v>
      </c>
      <c r="AU101" s="128" t="s">
        <v>78</v>
      </c>
      <c r="AY101" s="121" t="s">
        <v>165</v>
      </c>
      <c r="BK101" s="129">
        <f>BK102+BK143+BK195+BK211+BK267+BK286+BK409+BK445+BK457</f>
        <v>0</v>
      </c>
    </row>
    <row r="102" spans="2:65" s="11" customFormat="1" ht="22.8" customHeight="1">
      <c r="B102" s="120"/>
      <c r="D102" s="121" t="s">
        <v>77</v>
      </c>
      <c r="E102" s="130" t="s">
        <v>39</v>
      </c>
      <c r="F102" s="130" t="s">
        <v>2483</v>
      </c>
      <c r="I102" s="123"/>
      <c r="J102" s="131">
        <f>BK102</f>
        <v>0</v>
      </c>
      <c r="L102" s="120"/>
      <c r="M102" s="125"/>
      <c r="P102" s="126">
        <f>SUM(P103:P142)</f>
        <v>0</v>
      </c>
      <c r="R102" s="126">
        <f>SUM(R103:R142)</f>
        <v>0</v>
      </c>
      <c r="T102" s="127">
        <f>SUM(T103:T142)</f>
        <v>6.84</v>
      </c>
      <c r="AR102" s="121" t="s">
        <v>39</v>
      </c>
      <c r="AT102" s="128" t="s">
        <v>77</v>
      </c>
      <c r="AU102" s="128" t="s">
        <v>39</v>
      </c>
      <c r="AY102" s="121" t="s">
        <v>165</v>
      </c>
      <c r="BK102" s="129">
        <f>SUM(BK103:BK142)</f>
        <v>0</v>
      </c>
    </row>
    <row r="103" spans="2:65" s="1" customFormat="1" ht="62.7" customHeight="1">
      <c r="B103" s="35"/>
      <c r="C103" s="132" t="s">
        <v>39</v>
      </c>
      <c r="D103" s="132" t="s">
        <v>168</v>
      </c>
      <c r="E103" s="133" t="s">
        <v>2484</v>
      </c>
      <c r="F103" s="134" t="s">
        <v>2485</v>
      </c>
      <c r="G103" s="135" t="s">
        <v>183</v>
      </c>
      <c r="H103" s="136">
        <v>9</v>
      </c>
      <c r="I103" s="137"/>
      <c r="J103" s="138">
        <f>ROUND(I103*H103,2)</f>
        <v>0</v>
      </c>
      <c r="K103" s="134" t="s">
        <v>172</v>
      </c>
      <c r="L103" s="35"/>
      <c r="M103" s="139" t="s">
        <v>31</v>
      </c>
      <c r="N103" s="140" t="s">
        <v>49</v>
      </c>
      <c r="P103" s="141">
        <f>O103*H103</f>
        <v>0</v>
      </c>
      <c r="Q103" s="141">
        <v>0</v>
      </c>
      <c r="R103" s="141">
        <f>Q103*H103</f>
        <v>0</v>
      </c>
      <c r="S103" s="141">
        <v>0.26</v>
      </c>
      <c r="T103" s="142">
        <f>S103*H103</f>
        <v>2.34</v>
      </c>
      <c r="AR103" s="143" t="s">
        <v>173</v>
      </c>
      <c r="AT103" s="143" t="s">
        <v>168</v>
      </c>
      <c r="AU103" s="143" t="s">
        <v>87</v>
      </c>
      <c r="AY103" s="19" t="s">
        <v>165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9" t="s">
        <v>39</v>
      </c>
      <c r="BK103" s="144">
        <f>ROUND(I103*H103,2)</f>
        <v>0</v>
      </c>
      <c r="BL103" s="19" t="s">
        <v>173</v>
      </c>
      <c r="BM103" s="143" t="s">
        <v>2486</v>
      </c>
    </row>
    <row r="104" spans="2:65" s="1" customFormat="1" ht="10.199999999999999" hidden="1">
      <c r="B104" s="35"/>
      <c r="D104" s="145" t="s">
        <v>175</v>
      </c>
      <c r="F104" s="146" t="s">
        <v>2487</v>
      </c>
      <c r="I104" s="147"/>
      <c r="L104" s="35"/>
      <c r="M104" s="148"/>
      <c r="T104" s="56"/>
      <c r="AT104" s="19" t="s">
        <v>175</v>
      </c>
      <c r="AU104" s="19" t="s">
        <v>87</v>
      </c>
    </row>
    <row r="105" spans="2:65" s="1" customFormat="1" ht="28.8">
      <c r="B105" s="35"/>
      <c r="D105" s="150" t="s">
        <v>443</v>
      </c>
      <c r="F105" s="187" t="s">
        <v>2488</v>
      </c>
      <c r="I105" s="147"/>
      <c r="L105" s="35"/>
      <c r="M105" s="148"/>
      <c r="T105" s="56"/>
      <c r="AT105" s="19" t="s">
        <v>443</v>
      </c>
      <c r="AU105" s="19" t="s">
        <v>87</v>
      </c>
    </row>
    <row r="106" spans="2:65" s="12" customFormat="1" ht="20.399999999999999">
      <c r="B106" s="149"/>
      <c r="D106" s="150" t="s">
        <v>177</v>
      </c>
      <c r="E106" s="151" t="s">
        <v>31</v>
      </c>
      <c r="F106" s="152" t="s">
        <v>2489</v>
      </c>
      <c r="H106" s="151" t="s">
        <v>31</v>
      </c>
      <c r="I106" s="153"/>
      <c r="L106" s="149"/>
      <c r="M106" s="154"/>
      <c r="T106" s="155"/>
      <c r="AT106" s="151" t="s">
        <v>177</v>
      </c>
      <c r="AU106" s="151" t="s">
        <v>87</v>
      </c>
      <c r="AV106" s="12" t="s">
        <v>39</v>
      </c>
      <c r="AW106" s="12" t="s">
        <v>38</v>
      </c>
      <c r="AX106" s="12" t="s">
        <v>78</v>
      </c>
      <c r="AY106" s="151" t="s">
        <v>165</v>
      </c>
    </row>
    <row r="107" spans="2:65" s="13" customFormat="1" ht="10.199999999999999">
      <c r="B107" s="156"/>
      <c r="D107" s="150" t="s">
        <v>177</v>
      </c>
      <c r="E107" s="157" t="s">
        <v>31</v>
      </c>
      <c r="F107" s="158" t="s">
        <v>2490</v>
      </c>
      <c r="H107" s="159">
        <v>9</v>
      </c>
      <c r="I107" s="160"/>
      <c r="L107" s="156"/>
      <c r="M107" s="161"/>
      <c r="T107" s="162"/>
      <c r="AT107" s="157" t="s">
        <v>177</v>
      </c>
      <c r="AU107" s="157" t="s">
        <v>87</v>
      </c>
      <c r="AV107" s="13" t="s">
        <v>87</v>
      </c>
      <c r="AW107" s="13" t="s">
        <v>38</v>
      </c>
      <c r="AX107" s="13" t="s">
        <v>78</v>
      </c>
      <c r="AY107" s="157" t="s">
        <v>165</v>
      </c>
    </row>
    <row r="108" spans="2:65" s="14" customFormat="1" ht="10.199999999999999">
      <c r="B108" s="163"/>
      <c r="D108" s="150" t="s">
        <v>177</v>
      </c>
      <c r="E108" s="164" t="s">
        <v>31</v>
      </c>
      <c r="F108" s="165" t="s">
        <v>180</v>
      </c>
      <c r="H108" s="166">
        <v>9</v>
      </c>
      <c r="I108" s="167"/>
      <c r="L108" s="163"/>
      <c r="M108" s="168"/>
      <c r="T108" s="169"/>
      <c r="AT108" s="164" t="s">
        <v>177</v>
      </c>
      <c r="AU108" s="164" t="s">
        <v>87</v>
      </c>
      <c r="AV108" s="14" t="s">
        <v>173</v>
      </c>
      <c r="AW108" s="14" t="s">
        <v>38</v>
      </c>
      <c r="AX108" s="14" t="s">
        <v>39</v>
      </c>
      <c r="AY108" s="164" t="s">
        <v>165</v>
      </c>
    </row>
    <row r="109" spans="2:65" s="1" customFormat="1" ht="55.5" customHeight="1">
      <c r="B109" s="35"/>
      <c r="C109" s="132" t="s">
        <v>87</v>
      </c>
      <c r="D109" s="132" t="s">
        <v>168</v>
      </c>
      <c r="E109" s="133" t="s">
        <v>2491</v>
      </c>
      <c r="F109" s="134" t="s">
        <v>2492</v>
      </c>
      <c r="G109" s="135" t="s">
        <v>183</v>
      </c>
      <c r="H109" s="136">
        <v>9</v>
      </c>
      <c r="I109" s="137"/>
      <c r="J109" s="138">
        <f>ROUND(I109*H109,2)</f>
        <v>0</v>
      </c>
      <c r="K109" s="134" t="s">
        <v>172</v>
      </c>
      <c r="L109" s="35"/>
      <c r="M109" s="139" t="s">
        <v>31</v>
      </c>
      <c r="N109" s="140" t="s">
        <v>49</v>
      </c>
      <c r="P109" s="141">
        <f>O109*H109</f>
        <v>0</v>
      </c>
      <c r="Q109" s="141">
        <v>0</v>
      </c>
      <c r="R109" s="141">
        <f>Q109*H109</f>
        <v>0</v>
      </c>
      <c r="S109" s="141">
        <v>0.5</v>
      </c>
      <c r="T109" s="142">
        <f>S109*H109</f>
        <v>4.5</v>
      </c>
      <c r="AR109" s="143" t="s">
        <v>173</v>
      </c>
      <c r="AT109" s="143" t="s">
        <v>168</v>
      </c>
      <c r="AU109" s="143" t="s">
        <v>87</v>
      </c>
      <c r="AY109" s="19" t="s">
        <v>165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9" t="s">
        <v>39</v>
      </c>
      <c r="BK109" s="144">
        <f>ROUND(I109*H109,2)</f>
        <v>0</v>
      </c>
      <c r="BL109" s="19" t="s">
        <v>173</v>
      </c>
      <c r="BM109" s="143" t="s">
        <v>2493</v>
      </c>
    </row>
    <row r="110" spans="2:65" s="1" customFormat="1" ht="10.199999999999999" hidden="1">
      <c r="B110" s="35"/>
      <c r="D110" s="145" t="s">
        <v>175</v>
      </c>
      <c r="F110" s="146" t="s">
        <v>2494</v>
      </c>
      <c r="I110" s="147"/>
      <c r="L110" s="35"/>
      <c r="M110" s="148"/>
      <c r="T110" s="56"/>
      <c r="AT110" s="19" t="s">
        <v>175</v>
      </c>
      <c r="AU110" s="19" t="s">
        <v>87</v>
      </c>
    </row>
    <row r="111" spans="2:65" s="12" customFormat="1" ht="20.399999999999999">
      <c r="B111" s="149"/>
      <c r="D111" s="150" t="s">
        <v>177</v>
      </c>
      <c r="E111" s="151" t="s">
        <v>31</v>
      </c>
      <c r="F111" s="152" t="s">
        <v>2495</v>
      </c>
      <c r="H111" s="151" t="s">
        <v>31</v>
      </c>
      <c r="I111" s="153"/>
      <c r="L111" s="149"/>
      <c r="M111" s="154"/>
      <c r="T111" s="155"/>
      <c r="AT111" s="151" t="s">
        <v>177</v>
      </c>
      <c r="AU111" s="151" t="s">
        <v>87</v>
      </c>
      <c r="AV111" s="12" t="s">
        <v>39</v>
      </c>
      <c r="AW111" s="12" t="s">
        <v>38</v>
      </c>
      <c r="AX111" s="12" t="s">
        <v>78</v>
      </c>
      <c r="AY111" s="151" t="s">
        <v>165</v>
      </c>
    </row>
    <row r="112" spans="2:65" s="13" customFormat="1" ht="10.199999999999999">
      <c r="B112" s="156"/>
      <c r="D112" s="150" t="s">
        <v>177</v>
      </c>
      <c r="E112" s="157" t="s">
        <v>31</v>
      </c>
      <c r="F112" s="158" t="s">
        <v>2490</v>
      </c>
      <c r="H112" s="159">
        <v>9</v>
      </c>
      <c r="I112" s="160"/>
      <c r="L112" s="156"/>
      <c r="M112" s="161"/>
      <c r="T112" s="162"/>
      <c r="AT112" s="157" t="s">
        <v>177</v>
      </c>
      <c r="AU112" s="157" t="s">
        <v>87</v>
      </c>
      <c r="AV112" s="13" t="s">
        <v>87</v>
      </c>
      <c r="AW112" s="13" t="s">
        <v>38</v>
      </c>
      <c r="AX112" s="13" t="s">
        <v>78</v>
      </c>
      <c r="AY112" s="157" t="s">
        <v>165</v>
      </c>
    </row>
    <row r="113" spans="2:65" s="14" customFormat="1" ht="10.199999999999999">
      <c r="B113" s="163"/>
      <c r="D113" s="150" t="s">
        <v>177</v>
      </c>
      <c r="E113" s="164" t="s">
        <v>31</v>
      </c>
      <c r="F113" s="165" t="s">
        <v>180</v>
      </c>
      <c r="H113" s="166">
        <v>9</v>
      </c>
      <c r="I113" s="167"/>
      <c r="L113" s="163"/>
      <c r="M113" s="168"/>
      <c r="T113" s="169"/>
      <c r="AT113" s="164" t="s">
        <v>177</v>
      </c>
      <c r="AU113" s="164" t="s">
        <v>87</v>
      </c>
      <c r="AV113" s="14" t="s">
        <v>173</v>
      </c>
      <c r="AW113" s="14" t="s">
        <v>38</v>
      </c>
      <c r="AX113" s="14" t="s">
        <v>39</v>
      </c>
      <c r="AY113" s="164" t="s">
        <v>165</v>
      </c>
    </row>
    <row r="114" spans="2:65" s="1" customFormat="1" ht="37.799999999999997" customHeight="1">
      <c r="B114" s="35"/>
      <c r="C114" s="132" t="s">
        <v>166</v>
      </c>
      <c r="D114" s="132" t="s">
        <v>168</v>
      </c>
      <c r="E114" s="133" t="s">
        <v>2496</v>
      </c>
      <c r="F114" s="134" t="s">
        <v>2497</v>
      </c>
      <c r="G114" s="135" t="s">
        <v>1060</v>
      </c>
      <c r="H114" s="136">
        <v>16.2</v>
      </c>
      <c r="I114" s="137"/>
      <c r="J114" s="138">
        <f>ROUND(I114*H114,2)</f>
        <v>0</v>
      </c>
      <c r="K114" s="134" t="s">
        <v>172</v>
      </c>
      <c r="L114" s="35"/>
      <c r="M114" s="139" t="s">
        <v>31</v>
      </c>
      <c r="N114" s="140" t="s">
        <v>49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173</v>
      </c>
      <c r="AT114" s="143" t="s">
        <v>168</v>
      </c>
      <c r="AU114" s="143" t="s">
        <v>87</v>
      </c>
      <c r="AY114" s="19" t="s">
        <v>165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9" t="s">
        <v>39</v>
      </c>
      <c r="BK114" s="144">
        <f>ROUND(I114*H114,2)</f>
        <v>0</v>
      </c>
      <c r="BL114" s="19" t="s">
        <v>173</v>
      </c>
      <c r="BM114" s="143" t="s">
        <v>2498</v>
      </c>
    </row>
    <row r="115" spans="2:65" s="1" customFormat="1" ht="10.199999999999999" hidden="1">
      <c r="B115" s="35"/>
      <c r="D115" s="145" t="s">
        <v>175</v>
      </c>
      <c r="F115" s="146" t="s">
        <v>2499</v>
      </c>
      <c r="I115" s="147"/>
      <c r="L115" s="35"/>
      <c r="M115" s="148"/>
      <c r="T115" s="56"/>
      <c r="AT115" s="19" t="s">
        <v>175</v>
      </c>
      <c r="AU115" s="19" t="s">
        <v>87</v>
      </c>
    </row>
    <row r="116" spans="2:65" s="12" customFormat="1" ht="10.199999999999999">
      <c r="B116" s="149"/>
      <c r="D116" s="150" t="s">
        <v>177</v>
      </c>
      <c r="E116" s="151" t="s">
        <v>31</v>
      </c>
      <c r="F116" s="152" t="s">
        <v>2500</v>
      </c>
      <c r="H116" s="151" t="s">
        <v>31</v>
      </c>
      <c r="I116" s="153"/>
      <c r="L116" s="149"/>
      <c r="M116" s="154"/>
      <c r="T116" s="155"/>
      <c r="AT116" s="151" t="s">
        <v>177</v>
      </c>
      <c r="AU116" s="151" t="s">
        <v>87</v>
      </c>
      <c r="AV116" s="12" t="s">
        <v>39</v>
      </c>
      <c r="AW116" s="12" t="s">
        <v>38</v>
      </c>
      <c r="AX116" s="12" t="s">
        <v>78</v>
      </c>
      <c r="AY116" s="151" t="s">
        <v>165</v>
      </c>
    </row>
    <row r="117" spans="2:65" s="13" customFormat="1" ht="10.199999999999999">
      <c r="B117" s="156"/>
      <c r="D117" s="150" t="s">
        <v>177</v>
      </c>
      <c r="E117" s="157" t="s">
        <v>31</v>
      </c>
      <c r="F117" s="158" t="s">
        <v>2501</v>
      </c>
      <c r="H117" s="159">
        <v>16.2</v>
      </c>
      <c r="I117" s="160"/>
      <c r="L117" s="156"/>
      <c r="M117" s="161"/>
      <c r="T117" s="162"/>
      <c r="AT117" s="157" t="s">
        <v>177</v>
      </c>
      <c r="AU117" s="157" t="s">
        <v>87</v>
      </c>
      <c r="AV117" s="13" t="s">
        <v>87</v>
      </c>
      <c r="AW117" s="13" t="s">
        <v>38</v>
      </c>
      <c r="AX117" s="13" t="s">
        <v>78</v>
      </c>
      <c r="AY117" s="157" t="s">
        <v>165</v>
      </c>
    </row>
    <row r="118" spans="2:65" s="14" customFormat="1" ht="10.199999999999999">
      <c r="B118" s="163"/>
      <c r="D118" s="150" t="s">
        <v>177</v>
      </c>
      <c r="E118" s="164" t="s">
        <v>31</v>
      </c>
      <c r="F118" s="165" t="s">
        <v>180</v>
      </c>
      <c r="H118" s="166">
        <v>16.2</v>
      </c>
      <c r="I118" s="167"/>
      <c r="L118" s="163"/>
      <c r="M118" s="168"/>
      <c r="T118" s="169"/>
      <c r="AT118" s="164" t="s">
        <v>177</v>
      </c>
      <c r="AU118" s="164" t="s">
        <v>87</v>
      </c>
      <c r="AV118" s="14" t="s">
        <v>173</v>
      </c>
      <c r="AW118" s="14" t="s">
        <v>38</v>
      </c>
      <c r="AX118" s="14" t="s">
        <v>39</v>
      </c>
      <c r="AY118" s="164" t="s">
        <v>165</v>
      </c>
    </row>
    <row r="119" spans="2:65" s="1" customFormat="1" ht="62.7" customHeight="1">
      <c r="B119" s="35"/>
      <c r="C119" s="132" t="s">
        <v>173</v>
      </c>
      <c r="D119" s="132" t="s">
        <v>168</v>
      </c>
      <c r="E119" s="133" t="s">
        <v>2502</v>
      </c>
      <c r="F119" s="134" t="s">
        <v>2503</v>
      </c>
      <c r="G119" s="135" t="s">
        <v>1060</v>
      </c>
      <c r="H119" s="136">
        <v>10.368</v>
      </c>
      <c r="I119" s="137"/>
      <c r="J119" s="138">
        <f>ROUND(I119*H119,2)</f>
        <v>0</v>
      </c>
      <c r="K119" s="134" t="s">
        <v>172</v>
      </c>
      <c r="L119" s="35"/>
      <c r="M119" s="139" t="s">
        <v>31</v>
      </c>
      <c r="N119" s="140" t="s">
        <v>49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173</v>
      </c>
      <c r="AT119" s="143" t="s">
        <v>168</v>
      </c>
      <c r="AU119" s="143" t="s">
        <v>87</v>
      </c>
      <c r="AY119" s="19" t="s">
        <v>165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9" t="s">
        <v>39</v>
      </c>
      <c r="BK119" s="144">
        <f>ROUND(I119*H119,2)</f>
        <v>0</v>
      </c>
      <c r="BL119" s="19" t="s">
        <v>173</v>
      </c>
      <c r="BM119" s="143" t="s">
        <v>2504</v>
      </c>
    </row>
    <row r="120" spans="2:65" s="1" customFormat="1" ht="10.199999999999999" hidden="1">
      <c r="B120" s="35"/>
      <c r="D120" s="145" t="s">
        <v>175</v>
      </c>
      <c r="F120" s="146" t="s">
        <v>2505</v>
      </c>
      <c r="I120" s="147"/>
      <c r="L120" s="35"/>
      <c r="M120" s="148"/>
      <c r="T120" s="56"/>
      <c r="AT120" s="19" t="s">
        <v>175</v>
      </c>
      <c r="AU120" s="19" t="s">
        <v>87</v>
      </c>
    </row>
    <row r="121" spans="2:65" s="12" customFormat="1" ht="10.199999999999999">
      <c r="B121" s="149"/>
      <c r="D121" s="150" t="s">
        <v>177</v>
      </c>
      <c r="E121" s="151" t="s">
        <v>31</v>
      </c>
      <c r="F121" s="152" t="s">
        <v>2506</v>
      </c>
      <c r="H121" s="151" t="s">
        <v>31</v>
      </c>
      <c r="I121" s="153"/>
      <c r="L121" s="149"/>
      <c r="M121" s="154"/>
      <c r="T121" s="155"/>
      <c r="AT121" s="151" t="s">
        <v>177</v>
      </c>
      <c r="AU121" s="151" t="s">
        <v>87</v>
      </c>
      <c r="AV121" s="12" t="s">
        <v>39</v>
      </c>
      <c r="AW121" s="12" t="s">
        <v>38</v>
      </c>
      <c r="AX121" s="12" t="s">
        <v>78</v>
      </c>
      <c r="AY121" s="151" t="s">
        <v>165</v>
      </c>
    </row>
    <row r="122" spans="2:65" s="13" customFormat="1" ht="10.199999999999999">
      <c r="B122" s="156"/>
      <c r="D122" s="150" t="s">
        <v>177</v>
      </c>
      <c r="E122" s="157" t="s">
        <v>31</v>
      </c>
      <c r="F122" s="158" t="s">
        <v>2507</v>
      </c>
      <c r="H122" s="159">
        <v>16.2</v>
      </c>
      <c r="I122" s="160"/>
      <c r="L122" s="156"/>
      <c r="M122" s="161"/>
      <c r="T122" s="162"/>
      <c r="AT122" s="157" t="s">
        <v>177</v>
      </c>
      <c r="AU122" s="157" t="s">
        <v>87</v>
      </c>
      <c r="AV122" s="13" t="s">
        <v>87</v>
      </c>
      <c r="AW122" s="13" t="s">
        <v>38</v>
      </c>
      <c r="AX122" s="13" t="s">
        <v>78</v>
      </c>
      <c r="AY122" s="157" t="s">
        <v>165</v>
      </c>
    </row>
    <row r="123" spans="2:65" s="12" customFormat="1" ht="10.199999999999999">
      <c r="B123" s="149"/>
      <c r="D123" s="150" t="s">
        <v>177</v>
      </c>
      <c r="E123" s="151" t="s">
        <v>31</v>
      </c>
      <c r="F123" s="152" t="s">
        <v>2508</v>
      </c>
      <c r="H123" s="151" t="s">
        <v>31</v>
      </c>
      <c r="I123" s="153"/>
      <c r="L123" s="149"/>
      <c r="M123" s="154"/>
      <c r="T123" s="155"/>
      <c r="AT123" s="151" t="s">
        <v>177</v>
      </c>
      <c r="AU123" s="151" t="s">
        <v>87</v>
      </c>
      <c r="AV123" s="12" t="s">
        <v>39</v>
      </c>
      <c r="AW123" s="12" t="s">
        <v>38</v>
      </c>
      <c r="AX123" s="12" t="s">
        <v>78</v>
      </c>
      <c r="AY123" s="151" t="s">
        <v>165</v>
      </c>
    </row>
    <row r="124" spans="2:65" s="13" customFormat="1" ht="10.199999999999999">
      <c r="B124" s="156"/>
      <c r="D124" s="150" t="s">
        <v>177</v>
      </c>
      <c r="E124" s="157" t="s">
        <v>31</v>
      </c>
      <c r="F124" s="158" t="s">
        <v>2509</v>
      </c>
      <c r="H124" s="159">
        <v>-5.8319999999999999</v>
      </c>
      <c r="I124" s="160"/>
      <c r="L124" s="156"/>
      <c r="M124" s="161"/>
      <c r="T124" s="162"/>
      <c r="AT124" s="157" t="s">
        <v>177</v>
      </c>
      <c r="AU124" s="157" t="s">
        <v>87</v>
      </c>
      <c r="AV124" s="13" t="s">
        <v>87</v>
      </c>
      <c r="AW124" s="13" t="s">
        <v>38</v>
      </c>
      <c r="AX124" s="13" t="s">
        <v>78</v>
      </c>
      <c r="AY124" s="157" t="s">
        <v>165</v>
      </c>
    </row>
    <row r="125" spans="2:65" s="14" customFormat="1" ht="10.199999999999999">
      <c r="B125" s="163"/>
      <c r="D125" s="150" t="s">
        <v>177</v>
      </c>
      <c r="E125" s="164" t="s">
        <v>31</v>
      </c>
      <c r="F125" s="165" t="s">
        <v>180</v>
      </c>
      <c r="H125" s="166">
        <v>10.368</v>
      </c>
      <c r="I125" s="167"/>
      <c r="L125" s="163"/>
      <c r="M125" s="168"/>
      <c r="T125" s="169"/>
      <c r="AT125" s="164" t="s">
        <v>177</v>
      </c>
      <c r="AU125" s="164" t="s">
        <v>87</v>
      </c>
      <c r="AV125" s="14" t="s">
        <v>173</v>
      </c>
      <c r="AW125" s="14" t="s">
        <v>38</v>
      </c>
      <c r="AX125" s="14" t="s">
        <v>39</v>
      </c>
      <c r="AY125" s="164" t="s">
        <v>165</v>
      </c>
    </row>
    <row r="126" spans="2:65" s="1" customFormat="1" ht="66.75" customHeight="1">
      <c r="B126" s="35"/>
      <c r="C126" s="132" t="s">
        <v>202</v>
      </c>
      <c r="D126" s="132" t="s">
        <v>168</v>
      </c>
      <c r="E126" s="133" t="s">
        <v>2510</v>
      </c>
      <c r="F126" s="134" t="s">
        <v>2511</v>
      </c>
      <c r="G126" s="135" t="s">
        <v>1060</v>
      </c>
      <c r="H126" s="136">
        <v>259.2</v>
      </c>
      <c r="I126" s="137"/>
      <c r="J126" s="138">
        <f>ROUND(I126*H126,2)</f>
        <v>0</v>
      </c>
      <c r="K126" s="134" t="s">
        <v>172</v>
      </c>
      <c r="L126" s="35"/>
      <c r="M126" s="139" t="s">
        <v>31</v>
      </c>
      <c r="N126" s="140" t="s">
        <v>49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173</v>
      </c>
      <c r="AT126" s="143" t="s">
        <v>168</v>
      </c>
      <c r="AU126" s="143" t="s">
        <v>87</v>
      </c>
      <c r="AY126" s="19" t="s">
        <v>165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9" t="s">
        <v>39</v>
      </c>
      <c r="BK126" s="144">
        <f>ROUND(I126*H126,2)</f>
        <v>0</v>
      </c>
      <c r="BL126" s="19" t="s">
        <v>173</v>
      </c>
      <c r="BM126" s="143" t="s">
        <v>2512</v>
      </c>
    </row>
    <row r="127" spans="2:65" s="1" customFormat="1" ht="10.199999999999999" hidden="1">
      <c r="B127" s="35"/>
      <c r="D127" s="145" t="s">
        <v>175</v>
      </c>
      <c r="F127" s="146" t="s">
        <v>2513</v>
      </c>
      <c r="I127" s="147"/>
      <c r="L127" s="35"/>
      <c r="M127" s="148"/>
      <c r="T127" s="56"/>
      <c r="AT127" s="19" t="s">
        <v>175</v>
      </c>
      <c r="AU127" s="19" t="s">
        <v>87</v>
      </c>
    </row>
    <row r="128" spans="2:65" s="13" customFormat="1" ht="10.199999999999999">
      <c r="B128" s="156"/>
      <c r="D128" s="150" t="s">
        <v>177</v>
      </c>
      <c r="E128" s="157" t="s">
        <v>31</v>
      </c>
      <c r="F128" s="158" t="s">
        <v>2514</v>
      </c>
      <c r="H128" s="159">
        <v>259.2</v>
      </c>
      <c r="I128" s="160"/>
      <c r="L128" s="156"/>
      <c r="M128" s="161"/>
      <c r="T128" s="162"/>
      <c r="AT128" s="157" t="s">
        <v>177</v>
      </c>
      <c r="AU128" s="157" t="s">
        <v>87</v>
      </c>
      <c r="AV128" s="13" t="s">
        <v>87</v>
      </c>
      <c r="AW128" s="13" t="s">
        <v>38</v>
      </c>
      <c r="AX128" s="13" t="s">
        <v>39</v>
      </c>
      <c r="AY128" s="157" t="s">
        <v>165</v>
      </c>
    </row>
    <row r="129" spans="2:65" s="1" customFormat="1" ht="37.799999999999997" customHeight="1">
      <c r="B129" s="35"/>
      <c r="C129" s="132" t="s">
        <v>207</v>
      </c>
      <c r="D129" s="132" t="s">
        <v>168</v>
      </c>
      <c r="E129" s="133" t="s">
        <v>2515</v>
      </c>
      <c r="F129" s="134" t="s">
        <v>2516</v>
      </c>
      <c r="G129" s="135" t="s">
        <v>1060</v>
      </c>
      <c r="H129" s="136">
        <v>10.368</v>
      </c>
      <c r="I129" s="137"/>
      <c r="J129" s="138">
        <f>ROUND(I129*H129,2)</f>
        <v>0</v>
      </c>
      <c r="K129" s="134" t="s">
        <v>172</v>
      </c>
      <c r="L129" s="35"/>
      <c r="M129" s="139" t="s">
        <v>31</v>
      </c>
      <c r="N129" s="140" t="s">
        <v>49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173</v>
      </c>
      <c r="AT129" s="143" t="s">
        <v>168</v>
      </c>
      <c r="AU129" s="143" t="s">
        <v>87</v>
      </c>
      <c r="AY129" s="19" t="s">
        <v>165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9" t="s">
        <v>39</v>
      </c>
      <c r="BK129" s="144">
        <f>ROUND(I129*H129,2)</f>
        <v>0</v>
      </c>
      <c r="BL129" s="19" t="s">
        <v>173</v>
      </c>
      <c r="BM129" s="143" t="s">
        <v>2517</v>
      </c>
    </row>
    <row r="130" spans="2:65" s="1" customFormat="1" ht="10.199999999999999" hidden="1">
      <c r="B130" s="35"/>
      <c r="D130" s="145" t="s">
        <v>175</v>
      </c>
      <c r="F130" s="146" t="s">
        <v>2518</v>
      </c>
      <c r="I130" s="147"/>
      <c r="L130" s="35"/>
      <c r="M130" s="148"/>
      <c r="T130" s="56"/>
      <c r="AT130" s="19" t="s">
        <v>175</v>
      </c>
      <c r="AU130" s="19" t="s">
        <v>87</v>
      </c>
    </row>
    <row r="131" spans="2:65" s="1" customFormat="1" ht="44.25" customHeight="1">
      <c r="B131" s="35"/>
      <c r="C131" s="132" t="s">
        <v>214</v>
      </c>
      <c r="D131" s="132" t="s">
        <v>168</v>
      </c>
      <c r="E131" s="133" t="s">
        <v>2519</v>
      </c>
      <c r="F131" s="134" t="s">
        <v>2520</v>
      </c>
      <c r="G131" s="135" t="s">
        <v>1278</v>
      </c>
      <c r="H131" s="136">
        <v>18.661999999999999</v>
      </c>
      <c r="I131" s="137"/>
      <c r="J131" s="138">
        <f>ROUND(I131*H131,2)</f>
        <v>0</v>
      </c>
      <c r="K131" s="134" t="s">
        <v>172</v>
      </c>
      <c r="L131" s="35"/>
      <c r="M131" s="139" t="s">
        <v>31</v>
      </c>
      <c r="N131" s="140" t="s">
        <v>49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173</v>
      </c>
      <c r="AT131" s="143" t="s">
        <v>168</v>
      </c>
      <c r="AU131" s="143" t="s">
        <v>87</v>
      </c>
      <c r="AY131" s="19" t="s">
        <v>165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9" t="s">
        <v>39</v>
      </c>
      <c r="BK131" s="144">
        <f>ROUND(I131*H131,2)</f>
        <v>0</v>
      </c>
      <c r="BL131" s="19" t="s">
        <v>173</v>
      </c>
      <c r="BM131" s="143" t="s">
        <v>2521</v>
      </c>
    </row>
    <row r="132" spans="2:65" s="1" customFormat="1" ht="10.199999999999999" hidden="1">
      <c r="B132" s="35"/>
      <c r="D132" s="145" t="s">
        <v>175</v>
      </c>
      <c r="F132" s="146" t="s">
        <v>2522</v>
      </c>
      <c r="I132" s="147"/>
      <c r="L132" s="35"/>
      <c r="M132" s="148"/>
      <c r="T132" s="56"/>
      <c r="AT132" s="19" t="s">
        <v>175</v>
      </c>
      <c r="AU132" s="19" t="s">
        <v>87</v>
      </c>
    </row>
    <row r="133" spans="2:65" s="13" customFormat="1" ht="10.199999999999999">
      <c r="B133" s="156"/>
      <c r="D133" s="150" t="s">
        <v>177</v>
      </c>
      <c r="E133" s="157" t="s">
        <v>31</v>
      </c>
      <c r="F133" s="158" t="s">
        <v>2523</v>
      </c>
      <c r="H133" s="159">
        <v>18.661999999999999</v>
      </c>
      <c r="I133" s="160"/>
      <c r="L133" s="156"/>
      <c r="M133" s="161"/>
      <c r="T133" s="162"/>
      <c r="AT133" s="157" t="s">
        <v>177</v>
      </c>
      <c r="AU133" s="157" t="s">
        <v>87</v>
      </c>
      <c r="AV133" s="13" t="s">
        <v>87</v>
      </c>
      <c r="AW133" s="13" t="s">
        <v>38</v>
      </c>
      <c r="AX133" s="13" t="s">
        <v>39</v>
      </c>
      <c r="AY133" s="157" t="s">
        <v>165</v>
      </c>
    </row>
    <row r="134" spans="2:65" s="1" customFormat="1" ht="37.799999999999997" customHeight="1">
      <c r="B134" s="35"/>
      <c r="C134" s="132" t="s">
        <v>221</v>
      </c>
      <c r="D134" s="132" t="s">
        <v>168</v>
      </c>
      <c r="E134" s="133" t="s">
        <v>2524</v>
      </c>
      <c r="F134" s="134" t="s">
        <v>2525</v>
      </c>
      <c r="G134" s="135" t="s">
        <v>1060</v>
      </c>
      <c r="H134" s="136">
        <v>10.368</v>
      </c>
      <c r="I134" s="137"/>
      <c r="J134" s="138">
        <f>ROUND(I134*H134,2)</f>
        <v>0</v>
      </c>
      <c r="K134" s="134" t="s">
        <v>172</v>
      </c>
      <c r="L134" s="35"/>
      <c r="M134" s="139" t="s">
        <v>31</v>
      </c>
      <c r="N134" s="140" t="s">
        <v>49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173</v>
      </c>
      <c r="AT134" s="143" t="s">
        <v>168</v>
      </c>
      <c r="AU134" s="143" t="s">
        <v>87</v>
      </c>
      <c r="AY134" s="19" t="s">
        <v>165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9" t="s">
        <v>39</v>
      </c>
      <c r="BK134" s="144">
        <f>ROUND(I134*H134,2)</f>
        <v>0</v>
      </c>
      <c r="BL134" s="19" t="s">
        <v>173</v>
      </c>
      <c r="BM134" s="143" t="s">
        <v>2526</v>
      </c>
    </row>
    <row r="135" spans="2:65" s="1" customFormat="1" ht="10.199999999999999" hidden="1">
      <c r="B135" s="35"/>
      <c r="D135" s="145" t="s">
        <v>175</v>
      </c>
      <c r="F135" s="146" t="s">
        <v>2527</v>
      </c>
      <c r="I135" s="147"/>
      <c r="L135" s="35"/>
      <c r="M135" s="148"/>
      <c r="T135" s="56"/>
      <c r="AT135" s="19" t="s">
        <v>175</v>
      </c>
      <c r="AU135" s="19" t="s">
        <v>87</v>
      </c>
    </row>
    <row r="136" spans="2:65" s="1" customFormat="1" ht="44.25" customHeight="1">
      <c r="B136" s="35"/>
      <c r="C136" s="132" t="s">
        <v>229</v>
      </c>
      <c r="D136" s="132" t="s">
        <v>168</v>
      </c>
      <c r="E136" s="133" t="s">
        <v>2528</v>
      </c>
      <c r="F136" s="134" t="s">
        <v>2529</v>
      </c>
      <c r="G136" s="135" t="s">
        <v>1060</v>
      </c>
      <c r="H136" s="136">
        <v>5.8319999999999999</v>
      </c>
      <c r="I136" s="137"/>
      <c r="J136" s="138">
        <f>ROUND(I136*H136,2)</f>
        <v>0</v>
      </c>
      <c r="K136" s="134" t="s">
        <v>172</v>
      </c>
      <c r="L136" s="35"/>
      <c r="M136" s="139" t="s">
        <v>31</v>
      </c>
      <c r="N136" s="140" t="s">
        <v>49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173</v>
      </c>
      <c r="AT136" s="143" t="s">
        <v>168</v>
      </c>
      <c r="AU136" s="143" t="s">
        <v>87</v>
      </c>
      <c r="AY136" s="19" t="s">
        <v>165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9" t="s">
        <v>39</v>
      </c>
      <c r="BK136" s="144">
        <f>ROUND(I136*H136,2)</f>
        <v>0</v>
      </c>
      <c r="BL136" s="19" t="s">
        <v>173</v>
      </c>
      <c r="BM136" s="143" t="s">
        <v>2530</v>
      </c>
    </row>
    <row r="137" spans="2:65" s="1" customFormat="1" ht="10.199999999999999" hidden="1">
      <c r="B137" s="35"/>
      <c r="D137" s="145" t="s">
        <v>175</v>
      </c>
      <c r="F137" s="146" t="s">
        <v>2531</v>
      </c>
      <c r="I137" s="147"/>
      <c r="L137" s="35"/>
      <c r="M137" s="148"/>
      <c r="T137" s="56"/>
      <c r="AT137" s="19" t="s">
        <v>175</v>
      </c>
      <c r="AU137" s="19" t="s">
        <v>87</v>
      </c>
    </row>
    <row r="138" spans="2:65" s="12" customFormat="1" ht="10.199999999999999">
      <c r="B138" s="149"/>
      <c r="D138" s="150" t="s">
        <v>177</v>
      </c>
      <c r="E138" s="151" t="s">
        <v>31</v>
      </c>
      <c r="F138" s="152" t="s">
        <v>2532</v>
      </c>
      <c r="H138" s="151" t="s">
        <v>31</v>
      </c>
      <c r="I138" s="153"/>
      <c r="L138" s="149"/>
      <c r="M138" s="154"/>
      <c r="T138" s="155"/>
      <c r="AT138" s="151" t="s">
        <v>177</v>
      </c>
      <c r="AU138" s="151" t="s">
        <v>87</v>
      </c>
      <c r="AV138" s="12" t="s">
        <v>39</v>
      </c>
      <c r="AW138" s="12" t="s">
        <v>38</v>
      </c>
      <c r="AX138" s="12" t="s">
        <v>78</v>
      </c>
      <c r="AY138" s="151" t="s">
        <v>165</v>
      </c>
    </row>
    <row r="139" spans="2:65" s="13" customFormat="1" ht="10.199999999999999">
      <c r="B139" s="156"/>
      <c r="D139" s="150" t="s">
        <v>177</v>
      </c>
      <c r="E139" s="157" t="s">
        <v>31</v>
      </c>
      <c r="F139" s="158" t="s">
        <v>2507</v>
      </c>
      <c r="H139" s="159">
        <v>16.2</v>
      </c>
      <c r="I139" s="160"/>
      <c r="L139" s="156"/>
      <c r="M139" s="161"/>
      <c r="T139" s="162"/>
      <c r="AT139" s="157" t="s">
        <v>177</v>
      </c>
      <c r="AU139" s="157" t="s">
        <v>87</v>
      </c>
      <c r="AV139" s="13" t="s">
        <v>87</v>
      </c>
      <c r="AW139" s="13" t="s">
        <v>38</v>
      </c>
      <c r="AX139" s="13" t="s">
        <v>78</v>
      </c>
      <c r="AY139" s="157" t="s">
        <v>165</v>
      </c>
    </row>
    <row r="140" spans="2:65" s="12" customFormat="1" ht="10.199999999999999">
      <c r="B140" s="149"/>
      <c r="D140" s="150" t="s">
        <v>177</v>
      </c>
      <c r="E140" s="151" t="s">
        <v>31</v>
      </c>
      <c r="F140" s="152" t="s">
        <v>2533</v>
      </c>
      <c r="H140" s="151" t="s">
        <v>31</v>
      </c>
      <c r="I140" s="153"/>
      <c r="L140" s="149"/>
      <c r="M140" s="154"/>
      <c r="T140" s="155"/>
      <c r="AT140" s="151" t="s">
        <v>177</v>
      </c>
      <c r="AU140" s="151" t="s">
        <v>87</v>
      </c>
      <c r="AV140" s="12" t="s">
        <v>39</v>
      </c>
      <c r="AW140" s="12" t="s">
        <v>38</v>
      </c>
      <c r="AX140" s="12" t="s">
        <v>78</v>
      </c>
      <c r="AY140" s="151" t="s">
        <v>165</v>
      </c>
    </row>
    <row r="141" spans="2:65" s="13" customFormat="1" ht="10.199999999999999">
      <c r="B141" s="156"/>
      <c r="D141" s="150" t="s">
        <v>177</v>
      </c>
      <c r="E141" s="157" t="s">
        <v>31</v>
      </c>
      <c r="F141" s="158" t="s">
        <v>2534</v>
      </c>
      <c r="H141" s="159">
        <v>-10.368</v>
      </c>
      <c r="I141" s="160"/>
      <c r="L141" s="156"/>
      <c r="M141" s="161"/>
      <c r="T141" s="162"/>
      <c r="AT141" s="157" t="s">
        <v>177</v>
      </c>
      <c r="AU141" s="157" t="s">
        <v>87</v>
      </c>
      <c r="AV141" s="13" t="s">
        <v>87</v>
      </c>
      <c r="AW141" s="13" t="s">
        <v>38</v>
      </c>
      <c r="AX141" s="13" t="s">
        <v>78</v>
      </c>
      <c r="AY141" s="157" t="s">
        <v>165</v>
      </c>
    </row>
    <row r="142" spans="2:65" s="14" customFormat="1" ht="10.199999999999999">
      <c r="B142" s="163"/>
      <c r="D142" s="150" t="s">
        <v>177</v>
      </c>
      <c r="E142" s="164" t="s">
        <v>31</v>
      </c>
      <c r="F142" s="165" t="s">
        <v>180</v>
      </c>
      <c r="H142" s="166">
        <v>5.8319999999999999</v>
      </c>
      <c r="I142" s="167"/>
      <c r="L142" s="163"/>
      <c r="M142" s="168"/>
      <c r="T142" s="169"/>
      <c r="AT142" s="164" t="s">
        <v>177</v>
      </c>
      <c r="AU142" s="164" t="s">
        <v>87</v>
      </c>
      <c r="AV142" s="14" t="s">
        <v>173</v>
      </c>
      <c r="AW142" s="14" t="s">
        <v>38</v>
      </c>
      <c r="AX142" s="14" t="s">
        <v>39</v>
      </c>
      <c r="AY142" s="164" t="s">
        <v>165</v>
      </c>
    </row>
    <row r="143" spans="2:65" s="11" customFormat="1" ht="22.8" customHeight="1">
      <c r="B143" s="120"/>
      <c r="D143" s="121" t="s">
        <v>77</v>
      </c>
      <c r="E143" s="130" t="s">
        <v>87</v>
      </c>
      <c r="F143" s="130" t="s">
        <v>2535</v>
      </c>
      <c r="I143" s="123"/>
      <c r="J143" s="131">
        <f>BK143</f>
        <v>0</v>
      </c>
      <c r="L143" s="120"/>
      <c r="M143" s="125"/>
      <c r="P143" s="126">
        <f>SUM(P144:P194)</f>
        <v>0</v>
      </c>
      <c r="R143" s="126">
        <f>SUM(R144:R194)</f>
        <v>19.834223651399995</v>
      </c>
      <c r="T143" s="127">
        <f>SUM(T144:T194)</f>
        <v>0</v>
      </c>
      <c r="AR143" s="121" t="s">
        <v>39</v>
      </c>
      <c r="AT143" s="128" t="s">
        <v>77</v>
      </c>
      <c r="AU143" s="128" t="s">
        <v>39</v>
      </c>
      <c r="AY143" s="121" t="s">
        <v>165</v>
      </c>
      <c r="BK143" s="129">
        <f>SUM(BK144:BK194)</f>
        <v>0</v>
      </c>
    </row>
    <row r="144" spans="2:65" s="1" customFormat="1" ht="37.799999999999997" customHeight="1">
      <c r="B144" s="35"/>
      <c r="C144" s="132" t="s">
        <v>239</v>
      </c>
      <c r="D144" s="132" t="s">
        <v>168</v>
      </c>
      <c r="E144" s="133" t="s">
        <v>2536</v>
      </c>
      <c r="F144" s="134" t="s">
        <v>2537</v>
      </c>
      <c r="G144" s="135" t="s">
        <v>1060</v>
      </c>
      <c r="H144" s="136">
        <v>0.78400000000000003</v>
      </c>
      <c r="I144" s="137"/>
      <c r="J144" s="138">
        <f>ROUND(I144*H144,2)</f>
        <v>0</v>
      </c>
      <c r="K144" s="134" t="s">
        <v>172</v>
      </c>
      <c r="L144" s="35"/>
      <c r="M144" s="139" t="s">
        <v>31</v>
      </c>
      <c r="N144" s="140" t="s">
        <v>49</v>
      </c>
      <c r="P144" s="141">
        <f>O144*H144</f>
        <v>0</v>
      </c>
      <c r="Q144" s="141">
        <v>2.50352</v>
      </c>
      <c r="R144" s="141">
        <f>Q144*H144</f>
        <v>1.96275968</v>
      </c>
      <c r="S144" s="141">
        <v>0</v>
      </c>
      <c r="T144" s="142">
        <f>S144*H144</f>
        <v>0</v>
      </c>
      <c r="AR144" s="143" t="s">
        <v>173</v>
      </c>
      <c r="AT144" s="143" t="s">
        <v>168</v>
      </c>
      <c r="AU144" s="143" t="s">
        <v>87</v>
      </c>
      <c r="AY144" s="19" t="s">
        <v>165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9" t="s">
        <v>39</v>
      </c>
      <c r="BK144" s="144">
        <f>ROUND(I144*H144,2)</f>
        <v>0</v>
      </c>
      <c r="BL144" s="19" t="s">
        <v>173</v>
      </c>
      <c r="BM144" s="143" t="s">
        <v>2538</v>
      </c>
    </row>
    <row r="145" spans="2:65" s="1" customFormat="1" ht="10.199999999999999" hidden="1">
      <c r="B145" s="35"/>
      <c r="D145" s="145" t="s">
        <v>175</v>
      </c>
      <c r="F145" s="146" t="s">
        <v>2539</v>
      </c>
      <c r="I145" s="147"/>
      <c r="L145" s="35"/>
      <c r="M145" s="148"/>
      <c r="T145" s="56"/>
      <c r="AT145" s="19" t="s">
        <v>175</v>
      </c>
      <c r="AU145" s="19" t="s">
        <v>87</v>
      </c>
    </row>
    <row r="146" spans="2:65" s="12" customFormat="1" ht="10.199999999999999">
      <c r="B146" s="149"/>
      <c r="D146" s="150" t="s">
        <v>177</v>
      </c>
      <c r="E146" s="151" t="s">
        <v>31</v>
      </c>
      <c r="F146" s="152" t="s">
        <v>2540</v>
      </c>
      <c r="H146" s="151" t="s">
        <v>31</v>
      </c>
      <c r="I146" s="153"/>
      <c r="L146" s="149"/>
      <c r="M146" s="154"/>
      <c r="T146" s="155"/>
      <c r="AT146" s="151" t="s">
        <v>177</v>
      </c>
      <c r="AU146" s="151" t="s">
        <v>87</v>
      </c>
      <c r="AV146" s="12" t="s">
        <v>39</v>
      </c>
      <c r="AW146" s="12" t="s">
        <v>38</v>
      </c>
      <c r="AX146" s="12" t="s">
        <v>78</v>
      </c>
      <c r="AY146" s="151" t="s">
        <v>165</v>
      </c>
    </row>
    <row r="147" spans="2:65" s="13" customFormat="1" ht="10.199999999999999">
      <c r="B147" s="156"/>
      <c r="D147" s="150" t="s">
        <v>177</v>
      </c>
      <c r="E147" s="157" t="s">
        <v>31</v>
      </c>
      <c r="F147" s="158" t="s">
        <v>2541</v>
      </c>
      <c r="H147" s="159">
        <v>0.78400000000000003</v>
      </c>
      <c r="I147" s="160"/>
      <c r="L147" s="156"/>
      <c r="M147" s="161"/>
      <c r="T147" s="162"/>
      <c r="AT147" s="157" t="s">
        <v>177</v>
      </c>
      <c r="AU147" s="157" t="s">
        <v>87</v>
      </c>
      <c r="AV147" s="13" t="s">
        <v>87</v>
      </c>
      <c r="AW147" s="13" t="s">
        <v>38</v>
      </c>
      <c r="AX147" s="13" t="s">
        <v>78</v>
      </c>
      <c r="AY147" s="157" t="s">
        <v>165</v>
      </c>
    </row>
    <row r="148" spans="2:65" s="14" customFormat="1" ht="10.199999999999999">
      <c r="B148" s="163"/>
      <c r="D148" s="150" t="s">
        <v>177</v>
      </c>
      <c r="E148" s="164" t="s">
        <v>31</v>
      </c>
      <c r="F148" s="165" t="s">
        <v>180</v>
      </c>
      <c r="H148" s="166">
        <v>0.78400000000000003</v>
      </c>
      <c r="I148" s="167"/>
      <c r="L148" s="163"/>
      <c r="M148" s="168"/>
      <c r="T148" s="169"/>
      <c r="AT148" s="164" t="s">
        <v>177</v>
      </c>
      <c r="AU148" s="164" t="s">
        <v>87</v>
      </c>
      <c r="AV148" s="14" t="s">
        <v>173</v>
      </c>
      <c r="AW148" s="14" t="s">
        <v>38</v>
      </c>
      <c r="AX148" s="14" t="s">
        <v>39</v>
      </c>
      <c r="AY148" s="164" t="s">
        <v>165</v>
      </c>
    </row>
    <row r="149" spans="2:65" s="1" customFormat="1" ht="37.799999999999997" customHeight="1">
      <c r="B149" s="35"/>
      <c r="C149" s="132" t="s">
        <v>249</v>
      </c>
      <c r="D149" s="132" t="s">
        <v>168</v>
      </c>
      <c r="E149" s="133" t="s">
        <v>2542</v>
      </c>
      <c r="F149" s="134" t="s">
        <v>2543</v>
      </c>
      <c r="G149" s="135" t="s">
        <v>103</v>
      </c>
      <c r="H149" s="136">
        <v>20</v>
      </c>
      <c r="I149" s="137"/>
      <c r="J149" s="138">
        <f>ROUND(I149*H149,2)</f>
        <v>0</v>
      </c>
      <c r="K149" s="134" t="s">
        <v>172</v>
      </c>
      <c r="L149" s="35"/>
      <c r="M149" s="139" t="s">
        <v>31</v>
      </c>
      <c r="N149" s="140" t="s">
        <v>49</v>
      </c>
      <c r="P149" s="141">
        <f>O149*H149</f>
        <v>0</v>
      </c>
      <c r="Q149" s="141">
        <v>3.0000000000000001E-5</v>
      </c>
      <c r="R149" s="141">
        <f>Q149*H149</f>
        <v>6.0000000000000006E-4</v>
      </c>
      <c r="S149" s="141">
        <v>0</v>
      </c>
      <c r="T149" s="142">
        <f>S149*H149</f>
        <v>0</v>
      </c>
      <c r="AR149" s="143" t="s">
        <v>173</v>
      </c>
      <c r="AT149" s="143" t="s">
        <v>168</v>
      </c>
      <c r="AU149" s="143" t="s">
        <v>87</v>
      </c>
      <c r="AY149" s="19" t="s">
        <v>165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9" t="s">
        <v>39</v>
      </c>
      <c r="BK149" s="144">
        <f>ROUND(I149*H149,2)</f>
        <v>0</v>
      </c>
      <c r="BL149" s="19" t="s">
        <v>173</v>
      </c>
      <c r="BM149" s="143" t="s">
        <v>2544</v>
      </c>
    </row>
    <row r="150" spans="2:65" s="1" customFormat="1" ht="10.199999999999999" hidden="1">
      <c r="B150" s="35"/>
      <c r="D150" s="145" t="s">
        <v>175</v>
      </c>
      <c r="F150" s="146" t="s">
        <v>2545</v>
      </c>
      <c r="I150" s="147"/>
      <c r="L150" s="35"/>
      <c r="M150" s="148"/>
      <c r="T150" s="56"/>
      <c r="AT150" s="19" t="s">
        <v>175</v>
      </c>
      <c r="AU150" s="19" t="s">
        <v>87</v>
      </c>
    </row>
    <row r="151" spans="2:65" s="12" customFormat="1" ht="10.199999999999999">
      <c r="B151" s="149"/>
      <c r="D151" s="150" t="s">
        <v>177</v>
      </c>
      <c r="E151" s="151" t="s">
        <v>31</v>
      </c>
      <c r="F151" s="152" t="s">
        <v>2546</v>
      </c>
      <c r="H151" s="151" t="s">
        <v>31</v>
      </c>
      <c r="I151" s="153"/>
      <c r="L151" s="149"/>
      <c r="M151" s="154"/>
      <c r="T151" s="155"/>
      <c r="AT151" s="151" t="s">
        <v>177</v>
      </c>
      <c r="AU151" s="151" t="s">
        <v>87</v>
      </c>
      <c r="AV151" s="12" t="s">
        <v>39</v>
      </c>
      <c r="AW151" s="12" t="s">
        <v>38</v>
      </c>
      <c r="AX151" s="12" t="s">
        <v>78</v>
      </c>
      <c r="AY151" s="151" t="s">
        <v>165</v>
      </c>
    </row>
    <row r="152" spans="2:65" s="13" customFormat="1" ht="10.199999999999999">
      <c r="B152" s="156"/>
      <c r="D152" s="150" t="s">
        <v>177</v>
      </c>
      <c r="E152" s="157" t="s">
        <v>31</v>
      </c>
      <c r="F152" s="158" t="s">
        <v>2547</v>
      </c>
      <c r="H152" s="159">
        <v>20</v>
      </c>
      <c r="I152" s="160"/>
      <c r="L152" s="156"/>
      <c r="M152" s="161"/>
      <c r="T152" s="162"/>
      <c r="AT152" s="157" t="s">
        <v>177</v>
      </c>
      <c r="AU152" s="157" t="s">
        <v>87</v>
      </c>
      <c r="AV152" s="13" t="s">
        <v>87</v>
      </c>
      <c r="AW152" s="13" t="s">
        <v>38</v>
      </c>
      <c r="AX152" s="13" t="s">
        <v>78</v>
      </c>
      <c r="AY152" s="157" t="s">
        <v>165</v>
      </c>
    </row>
    <row r="153" spans="2:65" s="14" customFormat="1" ht="10.199999999999999">
      <c r="B153" s="163"/>
      <c r="D153" s="150" t="s">
        <v>177</v>
      </c>
      <c r="E153" s="164" t="s">
        <v>31</v>
      </c>
      <c r="F153" s="165" t="s">
        <v>180</v>
      </c>
      <c r="H153" s="166">
        <v>20</v>
      </c>
      <c r="I153" s="167"/>
      <c r="L153" s="163"/>
      <c r="M153" s="168"/>
      <c r="T153" s="169"/>
      <c r="AT153" s="164" t="s">
        <v>177</v>
      </c>
      <c r="AU153" s="164" t="s">
        <v>87</v>
      </c>
      <c r="AV153" s="14" t="s">
        <v>173</v>
      </c>
      <c r="AW153" s="14" t="s">
        <v>38</v>
      </c>
      <c r="AX153" s="14" t="s">
        <v>39</v>
      </c>
      <c r="AY153" s="164" t="s">
        <v>165</v>
      </c>
    </row>
    <row r="154" spans="2:65" s="1" customFormat="1" ht="44.25" customHeight="1">
      <c r="B154" s="35"/>
      <c r="C154" s="132" t="s">
        <v>8</v>
      </c>
      <c r="D154" s="132" t="s">
        <v>168</v>
      </c>
      <c r="E154" s="133" t="s">
        <v>2548</v>
      </c>
      <c r="F154" s="134" t="s">
        <v>2549</v>
      </c>
      <c r="G154" s="135" t="s">
        <v>103</v>
      </c>
      <c r="H154" s="136">
        <v>22</v>
      </c>
      <c r="I154" s="137"/>
      <c r="J154" s="138">
        <f>ROUND(I154*H154,2)</f>
        <v>0</v>
      </c>
      <c r="K154" s="134" t="s">
        <v>172</v>
      </c>
      <c r="L154" s="35"/>
      <c r="M154" s="139" t="s">
        <v>31</v>
      </c>
      <c r="N154" s="140" t="s">
        <v>49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173</v>
      </c>
      <c r="AT154" s="143" t="s">
        <v>168</v>
      </c>
      <c r="AU154" s="143" t="s">
        <v>87</v>
      </c>
      <c r="AY154" s="19" t="s">
        <v>165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9" t="s">
        <v>39</v>
      </c>
      <c r="BK154" s="144">
        <f>ROUND(I154*H154,2)</f>
        <v>0</v>
      </c>
      <c r="BL154" s="19" t="s">
        <v>173</v>
      </c>
      <c r="BM154" s="143" t="s">
        <v>2550</v>
      </c>
    </row>
    <row r="155" spans="2:65" s="1" customFormat="1" ht="10.199999999999999" hidden="1">
      <c r="B155" s="35"/>
      <c r="D155" s="145" t="s">
        <v>175</v>
      </c>
      <c r="F155" s="146" t="s">
        <v>2551</v>
      </c>
      <c r="I155" s="147"/>
      <c r="L155" s="35"/>
      <c r="M155" s="148"/>
      <c r="T155" s="56"/>
      <c r="AT155" s="19" t="s">
        <v>175</v>
      </c>
      <c r="AU155" s="19" t="s">
        <v>87</v>
      </c>
    </row>
    <row r="156" spans="2:65" s="1" customFormat="1" ht="19.2">
      <c r="B156" s="35"/>
      <c r="D156" s="150" t="s">
        <v>443</v>
      </c>
      <c r="F156" s="187" t="s">
        <v>2552</v>
      </c>
      <c r="I156" s="147"/>
      <c r="L156" s="35"/>
      <c r="M156" s="148"/>
      <c r="T156" s="56"/>
      <c r="AT156" s="19" t="s">
        <v>443</v>
      </c>
      <c r="AU156" s="19" t="s">
        <v>87</v>
      </c>
    </row>
    <row r="157" spans="2:65" s="12" customFormat="1" ht="10.199999999999999">
      <c r="B157" s="149"/>
      <c r="D157" s="150" t="s">
        <v>177</v>
      </c>
      <c r="E157" s="151" t="s">
        <v>31</v>
      </c>
      <c r="F157" s="152" t="s">
        <v>2553</v>
      </c>
      <c r="H157" s="151" t="s">
        <v>31</v>
      </c>
      <c r="I157" s="153"/>
      <c r="L157" s="149"/>
      <c r="M157" s="154"/>
      <c r="T157" s="155"/>
      <c r="AT157" s="151" t="s">
        <v>177</v>
      </c>
      <c r="AU157" s="151" t="s">
        <v>87</v>
      </c>
      <c r="AV157" s="12" t="s">
        <v>39</v>
      </c>
      <c r="AW157" s="12" t="s">
        <v>38</v>
      </c>
      <c r="AX157" s="12" t="s">
        <v>78</v>
      </c>
      <c r="AY157" s="151" t="s">
        <v>165</v>
      </c>
    </row>
    <row r="158" spans="2:65" s="13" customFormat="1" ht="10.199999999999999">
      <c r="B158" s="156"/>
      <c r="D158" s="150" t="s">
        <v>177</v>
      </c>
      <c r="E158" s="157" t="s">
        <v>31</v>
      </c>
      <c r="F158" s="158" t="s">
        <v>2554</v>
      </c>
      <c r="H158" s="159">
        <v>22</v>
      </c>
      <c r="I158" s="160"/>
      <c r="L158" s="156"/>
      <c r="M158" s="161"/>
      <c r="T158" s="162"/>
      <c r="AT158" s="157" t="s">
        <v>177</v>
      </c>
      <c r="AU158" s="157" t="s">
        <v>87</v>
      </c>
      <c r="AV158" s="13" t="s">
        <v>87</v>
      </c>
      <c r="AW158" s="13" t="s">
        <v>38</v>
      </c>
      <c r="AX158" s="13" t="s">
        <v>78</v>
      </c>
      <c r="AY158" s="157" t="s">
        <v>165</v>
      </c>
    </row>
    <row r="159" spans="2:65" s="14" customFormat="1" ht="10.199999999999999">
      <c r="B159" s="163"/>
      <c r="D159" s="150" t="s">
        <v>177</v>
      </c>
      <c r="E159" s="164" t="s">
        <v>31</v>
      </c>
      <c r="F159" s="165" t="s">
        <v>180</v>
      </c>
      <c r="H159" s="166">
        <v>22</v>
      </c>
      <c r="I159" s="167"/>
      <c r="L159" s="163"/>
      <c r="M159" s="168"/>
      <c r="T159" s="169"/>
      <c r="AT159" s="164" t="s">
        <v>177</v>
      </c>
      <c r="AU159" s="164" t="s">
        <v>87</v>
      </c>
      <c r="AV159" s="14" t="s">
        <v>173</v>
      </c>
      <c r="AW159" s="14" t="s">
        <v>38</v>
      </c>
      <c r="AX159" s="14" t="s">
        <v>39</v>
      </c>
      <c r="AY159" s="164" t="s">
        <v>165</v>
      </c>
    </row>
    <row r="160" spans="2:65" s="1" customFormat="1" ht="37.799999999999997" customHeight="1">
      <c r="B160" s="35"/>
      <c r="C160" s="132" t="s">
        <v>294</v>
      </c>
      <c r="D160" s="132" t="s">
        <v>168</v>
      </c>
      <c r="E160" s="133" t="s">
        <v>2555</v>
      </c>
      <c r="F160" s="134" t="s">
        <v>2556</v>
      </c>
      <c r="G160" s="135" t="s">
        <v>1278</v>
      </c>
      <c r="H160" s="136">
        <v>0.3</v>
      </c>
      <c r="I160" s="137"/>
      <c r="J160" s="138">
        <f>ROUND(I160*H160,2)</f>
        <v>0</v>
      </c>
      <c r="K160" s="134" t="s">
        <v>172</v>
      </c>
      <c r="L160" s="35"/>
      <c r="M160" s="139" t="s">
        <v>31</v>
      </c>
      <c r="N160" s="140" t="s">
        <v>49</v>
      </c>
      <c r="P160" s="141">
        <f>O160*H160</f>
        <v>0</v>
      </c>
      <c r="Q160" s="141">
        <v>1.1350899999999999</v>
      </c>
      <c r="R160" s="141">
        <f>Q160*H160</f>
        <v>0.34052699999999997</v>
      </c>
      <c r="S160" s="141">
        <v>0</v>
      </c>
      <c r="T160" s="142">
        <f>S160*H160</f>
        <v>0</v>
      </c>
      <c r="AR160" s="143" t="s">
        <v>173</v>
      </c>
      <c r="AT160" s="143" t="s">
        <v>168</v>
      </c>
      <c r="AU160" s="143" t="s">
        <v>87</v>
      </c>
      <c r="AY160" s="19" t="s">
        <v>165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9" t="s">
        <v>39</v>
      </c>
      <c r="BK160" s="144">
        <f>ROUND(I160*H160,2)</f>
        <v>0</v>
      </c>
      <c r="BL160" s="19" t="s">
        <v>173</v>
      </c>
      <c r="BM160" s="143" t="s">
        <v>2557</v>
      </c>
    </row>
    <row r="161" spans="2:65" s="1" customFormat="1" ht="10.199999999999999" hidden="1">
      <c r="B161" s="35"/>
      <c r="D161" s="145" t="s">
        <v>175</v>
      </c>
      <c r="F161" s="146" t="s">
        <v>2558</v>
      </c>
      <c r="I161" s="147"/>
      <c r="L161" s="35"/>
      <c r="M161" s="148"/>
      <c r="T161" s="56"/>
      <c r="AT161" s="19" t="s">
        <v>175</v>
      </c>
      <c r="AU161" s="19" t="s">
        <v>87</v>
      </c>
    </row>
    <row r="162" spans="2:65" s="12" customFormat="1" ht="10.199999999999999">
      <c r="B162" s="149"/>
      <c r="D162" s="150" t="s">
        <v>177</v>
      </c>
      <c r="E162" s="151" t="s">
        <v>31</v>
      </c>
      <c r="F162" s="152" t="s">
        <v>2559</v>
      </c>
      <c r="H162" s="151" t="s">
        <v>31</v>
      </c>
      <c r="I162" s="153"/>
      <c r="L162" s="149"/>
      <c r="M162" s="154"/>
      <c r="T162" s="155"/>
      <c r="AT162" s="151" t="s">
        <v>177</v>
      </c>
      <c r="AU162" s="151" t="s">
        <v>87</v>
      </c>
      <c r="AV162" s="12" t="s">
        <v>39</v>
      </c>
      <c r="AW162" s="12" t="s">
        <v>38</v>
      </c>
      <c r="AX162" s="12" t="s">
        <v>78</v>
      </c>
      <c r="AY162" s="151" t="s">
        <v>165</v>
      </c>
    </row>
    <row r="163" spans="2:65" s="13" customFormat="1" ht="10.199999999999999">
      <c r="B163" s="156"/>
      <c r="D163" s="150" t="s">
        <v>177</v>
      </c>
      <c r="E163" s="157" t="s">
        <v>31</v>
      </c>
      <c r="F163" s="158" t="s">
        <v>2560</v>
      </c>
      <c r="H163" s="159">
        <v>0.3</v>
      </c>
      <c r="I163" s="160"/>
      <c r="L163" s="156"/>
      <c r="M163" s="161"/>
      <c r="T163" s="162"/>
      <c r="AT163" s="157" t="s">
        <v>177</v>
      </c>
      <c r="AU163" s="157" t="s">
        <v>87</v>
      </c>
      <c r="AV163" s="13" t="s">
        <v>87</v>
      </c>
      <c r="AW163" s="13" t="s">
        <v>38</v>
      </c>
      <c r="AX163" s="13" t="s">
        <v>78</v>
      </c>
      <c r="AY163" s="157" t="s">
        <v>165</v>
      </c>
    </row>
    <row r="164" spans="2:65" s="14" customFormat="1" ht="10.199999999999999">
      <c r="B164" s="163"/>
      <c r="D164" s="150" t="s">
        <v>177</v>
      </c>
      <c r="E164" s="164" t="s">
        <v>31</v>
      </c>
      <c r="F164" s="165" t="s">
        <v>180</v>
      </c>
      <c r="H164" s="166">
        <v>0.3</v>
      </c>
      <c r="I164" s="167"/>
      <c r="L164" s="163"/>
      <c r="M164" s="168"/>
      <c r="T164" s="169"/>
      <c r="AT164" s="164" t="s">
        <v>177</v>
      </c>
      <c r="AU164" s="164" t="s">
        <v>87</v>
      </c>
      <c r="AV164" s="14" t="s">
        <v>173</v>
      </c>
      <c r="AW164" s="14" t="s">
        <v>38</v>
      </c>
      <c r="AX164" s="14" t="s">
        <v>39</v>
      </c>
      <c r="AY164" s="164" t="s">
        <v>165</v>
      </c>
    </row>
    <row r="165" spans="2:65" s="1" customFormat="1" ht="33" customHeight="1">
      <c r="B165" s="35"/>
      <c r="C165" s="132" t="s">
        <v>303</v>
      </c>
      <c r="D165" s="132" t="s">
        <v>168</v>
      </c>
      <c r="E165" s="133" t="s">
        <v>2561</v>
      </c>
      <c r="F165" s="134" t="s">
        <v>2562</v>
      </c>
      <c r="G165" s="135" t="s">
        <v>1060</v>
      </c>
      <c r="H165" s="136">
        <v>2.3519999999999999</v>
      </c>
      <c r="I165" s="137"/>
      <c r="J165" s="138">
        <f>ROUND(I165*H165,2)</f>
        <v>0</v>
      </c>
      <c r="K165" s="134" t="s">
        <v>172</v>
      </c>
      <c r="L165" s="35"/>
      <c r="M165" s="139" t="s">
        <v>31</v>
      </c>
      <c r="N165" s="140" t="s">
        <v>49</v>
      </c>
      <c r="P165" s="141">
        <f>O165*H165</f>
        <v>0</v>
      </c>
      <c r="Q165" s="141">
        <v>2.5018699999999998</v>
      </c>
      <c r="R165" s="141">
        <f>Q165*H165</f>
        <v>5.8843982399999994</v>
      </c>
      <c r="S165" s="141">
        <v>0</v>
      </c>
      <c r="T165" s="142">
        <f>S165*H165</f>
        <v>0</v>
      </c>
      <c r="AR165" s="143" t="s">
        <v>173</v>
      </c>
      <c r="AT165" s="143" t="s">
        <v>168</v>
      </c>
      <c r="AU165" s="143" t="s">
        <v>87</v>
      </c>
      <c r="AY165" s="19" t="s">
        <v>165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9" t="s">
        <v>39</v>
      </c>
      <c r="BK165" s="144">
        <f>ROUND(I165*H165,2)</f>
        <v>0</v>
      </c>
      <c r="BL165" s="19" t="s">
        <v>173</v>
      </c>
      <c r="BM165" s="143" t="s">
        <v>2563</v>
      </c>
    </row>
    <row r="166" spans="2:65" s="1" customFormat="1" ht="10.199999999999999" hidden="1">
      <c r="B166" s="35"/>
      <c r="D166" s="145" t="s">
        <v>175</v>
      </c>
      <c r="F166" s="146" t="s">
        <v>2564</v>
      </c>
      <c r="I166" s="147"/>
      <c r="L166" s="35"/>
      <c r="M166" s="148"/>
      <c r="T166" s="56"/>
      <c r="AT166" s="19" t="s">
        <v>175</v>
      </c>
      <c r="AU166" s="19" t="s">
        <v>87</v>
      </c>
    </row>
    <row r="167" spans="2:65" s="1" customFormat="1" ht="19.2">
      <c r="B167" s="35"/>
      <c r="D167" s="150" t="s">
        <v>443</v>
      </c>
      <c r="F167" s="187" t="s">
        <v>2565</v>
      </c>
      <c r="I167" s="147"/>
      <c r="L167" s="35"/>
      <c r="M167" s="148"/>
      <c r="T167" s="56"/>
      <c r="AT167" s="19" t="s">
        <v>443</v>
      </c>
      <c r="AU167" s="19" t="s">
        <v>87</v>
      </c>
    </row>
    <row r="168" spans="2:65" s="12" customFormat="1" ht="20.399999999999999">
      <c r="B168" s="149"/>
      <c r="D168" s="150" t="s">
        <v>177</v>
      </c>
      <c r="E168" s="151" t="s">
        <v>31</v>
      </c>
      <c r="F168" s="152" t="s">
        <v>2566</v>
      </c>
      <c r="H168" s="151" t="s">
        <v>31</v>
      </c>
      <c r="I168" s="153"/>
      <c r="L168" s="149"/>
      <c r="M168" s="154"/>
      <c r="T168" s="155"/>
      <c r="AT168" s="151" t="s">
        <v>177</v>
      </c>
      <c r="AU168" s="151" t="s">
        <v>87</v>
      </c>
      <c r="AV168" s="12" t="s">
        <v>39</v>
      </c>
      <c r="AW168" s="12" t="s">
        <v>38</v>
      </c>
      <c r="AX168" s="12" t="s">
        <v>78</v>
      </c>
      <c r="AY168" s="151" t="s">
        <v>165</v>
      </c>
    </row>
    <row r="169" spans="2:65" s="13" customFormat="1" ht="10.199999999999999">
      <c r="B169" s="156"/>
      <c r="D169" s="150" t="s">
        <v>177</v>
      </c>
      <c r="E169" s="157" t="s">
        <v>31</v>
      </c>
      <c r="F169" s="158" t="s">
        <v>2567</v>
      </c>
      <c r="H169" s="159">
        <v>2.3519999999999999</v>
      </c>
      <c r="I169" s="160"/>
      <c r="L169" s="156"/>
      <c r="M169" s="161"/>
      <c r="T169" s="162"/>
      <c r="AT169" s="157" t="s">
        <v>177</v>
      </c>
      <c r="AU169" s="157" t="s">
        <v>87</v>
      </c>
      <c r="AV169" s="13" t="s">
        <v>87</v>
      </c>
      <c r="AW169" s="13" t="s">
        <v>38</v>
      </c>
      <c r="AX169" s="13" t="s">
        <v>78</v>
      </c>
      <c r="AY169" s="157" t="s">
        <v>165</v>
      </c>
    </row>
    <row r="170" spans="2:65" s="14" customFormat="1" ht="10.199999999999999">
      <c r="B170" s="163"/>
      <c r="D170" s="150" t="s">
        <v>177</v>
      </c>
      <c r="E170" s="164" t="s">
        <v>31</v>
      </c>
      <c r="F170" s="165" t="s">
        <v>180</v>
      </c>
      <c r="H170" s="166">
        <v>2.3519999999999999</v>
      </c>
      <c r="I170" s="167"/>
      <c r="L170" s="163"/>
      <c r="M170" s="168"/>
      <c r="T170" s="169"/>
      <c r="AT170" s="164" t="s">
        <v>177</v>
      </c>
      <c r="AU170" s="164" t="s">
        <v>87</v>
      </c>
      <c r="AV170" s="14" t="s">
        <v>173</v>
      </c>
      <c r="AW170" s="14" t="s">
        <v>38</v>
      </c>
      <c r="AX170" s="14" t="s">
        <v>39</v>
      </c>
      <c r="AY170" s="164" t="s">
        <v>165</v>
      </c>
    </row>
    <row r="171" spans="2:65" s="1" customFormat="1" ht="16.5" customHeight="1">
      <c r="B171" s="35"/>
      <c r="C171" s="132" t="s">
        <v>308</v>
      </c>
      <c r="D171" s="132" t="s">
        <v>168</v>
      </c>
      <c r="E171" s="133" t="s">
        <v>2568</v>
      </c>
      <c r="F171" s="134" t="s">
        <v>2569</v>
      </c>
      <c r="G171" s="135" t="s">
        <v>183</v>
      </c>
      <c r="H171" s="136">
        <v>4.4800000000000004</v>
      </c>
      <c r="I171" s="137"/>
      <c r="J171" s="138">
        <f>ROUND(I171*H171,2)</f>
        <v>0</v>
      </c>
      <c r="K171" s="134" t="s">
        <v>172</v>
      </c>
      <c r="L171" s="35"/>
      <c r="M171" s="139" t="s">
        <v>31</v>
      </c>
      <c r="N171" s="140" t="s">
        <v>49</v>
      </c>
      <c r="P171" s="141">
        <f>O171*H171</f>
        <v>0</v>
      </c>
      <c r="Q171" s="141">
        <v>2.9399999999999999E-3</v>
      </c>
      <c r="R171" s="141">
        <f>Q171*H171</f>
        <v>1.3171200000000001E-2</v>
      </c>
      <c r="S171" s="141">
        <v>0</v>
      </c>
      <c r="T171" s="142">
        <f>S171*H171</f>
        <v>0</v>
      </c>
      <c r="AR171" s="143" t="s">
        <v>173</v>
      </c>
      <c r="AT171" s="143" t="s">
        <v>168</v>
      </c>
      <c r="AU171" s="143" t="s">
        <v>87</v>
      </c>
      <c r="AY171" s="19" t="s">
        <v>165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9" t="s">
        <v>39</v>
      </c>
      <c r="BK171" s="144">
        <f>ROUND(I171*H171,2)</f>
        <v>0</v>
      </c>
      <c r="BL171" s="19" t="s">
        <v>173</v>
      </c>
      <c r="BM171" s="143" t="s">
        <v>2570</v>
      </c>
    </row>
    <row r="172" spans="2:65" s="1" customFormat="1" ht="10.199999999999999" hidden="1">
      <c r="B172" s="35"/>
      <c r="D172" s="145" t="s">
        <v>175</v>
      </c>
      <c r="F172" s="146" t="s">
        <v>2571</v>
      </c>
      <c r="I172" s="147"/>
      <c r="L172" s="35"/>
      <c r="M172" s="148"/>
      <c r="T172" s="56"/>
      <c r="AT172" s="19" t="s">
        <v>175</v>
      </c>
      <c r="AU172" s="19" t="s">
        <v>87</v>
      </c>
    </row>
    <row r="173" spans="2:65" s="13" customFormat="1" ht="10.199999999999999">
      <c r="B173" s="156"/>
      <c r="D173" s="150" t="s">
        <v>177</v>
      </c>
      <c r="E173" s="157" t="s">
        <v>31</v>
      </c>
      <c r="F173" s="158" t="s">
        <v>2572</v>
      </c>
      <c r="H173" s="159">
        <v>4.4800000000000004</v>
      </c>
      <c r="I173" s="160"/>
      <c r="L173" s="156"/>
      <c r="M173" s="161"/>
      <c r="T173" s="162"/>
      <c r="AT173" s="157" t="s">
        <v>177</v>
      </c>
      <c r="AU173" s="157" t="s">
        <v>87</v>
      </c>
      <c r="AV173" s="13" t="s">
        <v>87</v>
      </c>
      <c r="AW173" s="13" t="s">
        <v>38</v>
      </c>
      <c r="AX173" s="13" t="s">
        <v>39</v>
      </c>
      <c r="AY173" s="157" t="s">
        <v>165</v>
      </c>
    </row>
    <row r="174" spans="2:65" s="1" customFormat="1" ht="16.5" customHeight="1">
      <c r="B174" s="35"/>
      <c r="C174" s="132" t="s">
        <v>313</v>
      </c>
      <c r="D174" s="132" t="s">
        <v>168</v>
      </c>
      <c r="E174" s="133" t="s">
        <v>2573</v>
      </c>
      <c r="F174" s="134" t="s">
        <v>2574</v>
      </c>
      <c r="G174" s="135" t="s">
        <v>183</v>
      </c>
      <c r="H174" s="136">
        <v>4.4800000000000004</v>
      </c>
      <c r="I174" s="137"/>
      <c r="J174" s="138">
        <f>ROUND(I174*H174,2)</f>
        <v>0</v>
      </c>
      <c r="K174" s="134" t="s">
        <v>172</v>
      </c>
      <c r="L174" s="35"/>
      <c r="M174" s="139" t="s">
        <v>31</v>
      </c>
      <c r="N174" s="140" t="s">
        <v>49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173</v>
      </c>
      <c r="AT174" s="143" t="s">
        <v>168</v>
      </c>
      <c r="AU174" s="143" t="s">
        <v>87</v>
      </c>
      <c r="AY174" s="19" t="s">
        <v>165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9" t="s">
        <v>39</v>
      </c>
      <c r="BK174" s="144">
        <f>ROUND(I174*H174,2)</f>
        <v>0</v>
      </c>
      <c r="BL174" s="19" t="s">
        <v>173</v>
      </c>
      <c r="BM174" s="143" t="s">
        <v>2575</v>
      </c>
    </row>
    <row r="175" spans="2:65" s="1" customFormat="1" ht="10.199999999999999" hidden="1">
      <c r="B175" s="35"/>
      <c r="D175" s="145" t="s">
        <v>175</v>
      </c>
      <c r="F175" s="146" t="s">
        <v>2576</v>
      </c>
      <c r="I175" s="147"/>
      <c r="L175" s="35"/>
      <c r="M175" s="148"/>
      <c r="T175" s="56"/>
      <c r="AT175" s="19" t="s">
        <v>175</v>
      </c>
      <c r="AU175" s="19" t="s">
        <v>87</v>
      </c>
    </row>
    <row r="176" spans="2:65" s="1" customFormat="1" ht="21.75" customHeight="1">
      <c r="B176" s="35"/>
      <c r="C176" s="132" t="s">
        <v>323</v>
      </c>
      <c r="D176" s="132" t="s">
        <v>168</v>
      </c>
      <c r="E176" s="133" t="s">
        <v>2577</v>
      </c>
      <c r="F176" s="134" t="s">
        <v>2578</v>
      </c>
      <c r="G176" s="135" t="s">
        <v>1278</v>
      </c>
      <c r="H176" s="136">
        <v>3.4000000000000002E-2</v>
      </c>
      <c r="I176" s="137"/>
      <c r="J176" s="138">
        <f>ROUND(I176*H176,2)</f>
        <v>0</v>
      </c>
      <c r="K176" s="134" t="s">
        <v>172</v>
      </c>
      <c r="L176" s="35"/>
      <c r="M176" s="139" t="s">
        <v>31</v>
      </c>
      <c r="N176" s="140" t="s">
        <v>49</v>
      </c>
      <c r="P176" s="141">
        <f>O176*H176</f>
        <v>0</v>
      </c>
      <c r="Q176" s="141">
        <v>1.05962</v>
      </c>
      <c r="R176" s="141">
        <f>Q176*H176</f>
        <v>3.6027080000000003E-2</v>
      </c>
      <c r="S176" s="141">
        <v>0</v>
      </c>
      <c r="T176" s="142">
        <f>S176*H176</f>
        <v>0</v>
      </c>
      <c r="AR176" s="143" t="s">
        <v>173</v>
      </c>
      <c r="AT176" s="143" t="s">
        <v>168</v>
      </c>
      <c r="AU176" s="143" t="s">
        <v>87</v>
      </c>
      <c r="AY176" s="19" t="s">
        <v>165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9" t="s">
        <v>39</v>
      </c>
      <c r="BK176" s="144">
        <f>ROUND(I176*H176,2)</f>
        <v>0</v>
      </c>
      <c r="BL176" s="19" t="s">
        <v>173</v>
      </c>
      <c r="BM176" s="143" t="s">
        <v>2579</v>
      </c>
    </row>
    <row r="177" spans="2:65" s="1" customFormat="1" ht="10.199999999999999" hidden="1">
      <c r="B177" s="35"/>
      <c r="D177" s="145" t="s">
        <v>175</v>
      </c>
      <c r="F177" s="146" t="s">
        <v>2580</v>
      </c>
      <c r="I177" s="147"/>
      <c r="L177" s="35"/>
      <c r="M177" s="148"/>
      <c r="T177" s="56"/>
      <c r="AT177" s="19" t="s">
        <v>175</v>
      </c>
      <c r="AU177" s="19" t="s">
        <v>87</v>
      </c>
    </row>
    <row r="178" spans="2:65" s="12" customFormat="1" ht="10.199999999999999">
      <c r="B178" s="149"/>
      <c r="D178" s="150" t="s">
        <v>177</v>
      </c>
      <c r="E178" s="151" t="s">
        <v>31</v>
      </c>
      <c r="F178" s="152" t="s">
        <v>2581</v>
      </c>
      <c r="H178" s="151" t="s">
        <v>31</v>
      </c>
      <c r="I178" s="153"/>
      <c r="L178" s="149"/>
      <c r="M178" s="154"/>
      <c r="T178" s="155"/>
      <c r="AT178" s="151" t="s">
        <v>177</v>
      </c>
      <c r="AU178" s="151" t="s">
        <v>87</v>
      </c>
      <c r="AV178" s="12" t="s">
        <v>39</v>
      </c>
      <c r="AW178" s="12" t="s">
        <v>38</v>
      </c>
      <c r="AX178" s="12" t="s">
        <v>78</v>
      </c>
      <c r="AY178" s="151" t="s">
        <v>165</v>
      </c>
    </row>
    <row r="179" spans="2:65" s="13" customFormat="1" ht="10.199999999999999">
      <c r="B179" s="156"/>
      <c r="D179" s="150" t="s">
        <v>177</v>
      </c>
      <c r="E179" s="157" t="s">
        <v>31</v>
      </c>
      <c r="F179" s="158" t="s">
        <v>2582</v>
      </c>
      <c r="H179" s="159">
        <v>3.4000000000000002E-2</v>
      </c>
      <c r="I179" s="160"/>
      <c r="L179" s="156"/>
      <c r="M179" s="161"/>
      <c r="T179" s="162"/>
      <c r="AT179" s="157" t="s">
        <v>177</v>
      </c>
      <c r="AU179" s="157" t="s">
        <v>87</v>
      </c>
      <c r="AV179" s="13" t="s">
        <v>87</v>
      </c>
      <c r="AW179" s="13" t="s">
        <v>38</v>
      </c>
      <c r="AX179" s="13" t="s">
        <v>78</v>
      </c>
      <c r="AY179" s="157" t="s">
        <v>165</v>
      </c>
    </row>
    <row r="180" spans="2:65" s="14" customFormat="1" ht="10.199999999999999">
      <c r="B180" s="163"/>
      <c r="D180" s="150" t="s">
        <v>177</v>
      </c>
      <c r="E180" s="164" t="s">
        <v>31</v>
      </c>
      <c r="F180" s="165" t="s">
        <v>180</v>
      </c>
      <c r="H180" s="166">
        <v>3.4000000000000002E-2</v>
      </c>
      <c r="I180" s="167"/>
      <c r="L180" s="163"/>
      <c r="M180" s="168"/>
      <c r="T180" s="169"/>
      <c r="AT180" s="164" t="s">
        <v>177</v>
      </c>
      <c r="AU180" s="164" t="s">
        <v>87</v>
      </c>
      <c r="AV180" s="14" t="s">
        <v>173</v>
      </c>
      <c r="AW180" s="14" t="s">
        <v>38</v>
      </c>
      <c r="AX180" s="14" t="s">
        <v>39</v>
      </c>
      <c r="AY180" s="164" t="s">
        <v>165</v>
      </c>
    </row>
    <row r="181" spans="2:65" s="1" customFormat="1" ht="24.15" customHeight="1">
      <c r="B181" s="35"/>
      <c r="C181" s="132" t="s">
        <v>333</v>
      </c>
      <c r="D181" s="132" t="s">
        <v>168</v>
      </c>
      <c r="E181" s="133" t="s">
        <v>2583</v>
      </c>
      <c r="F181" s="134" t="s">
        <v>2584</v>
      </c>
      <c r="G181" s="135" t="s">
        <v>1278</v>
      </c>
      <c r="H181" s="136">
        <v>1.2470000000000001</v>
      </c>
      <c r="I181" s="137"/>
      <c r="J181" s="138">
        <f>ROUND(I181*H181,2)</f>
        <v>0</v>
      </c>
      <c r="K181" s="134" t="s">
        <v>172</v>
      </c>
      <c r="L181" s="35"/>
      <c r="M181" s="139" t="s">
        <v>31</v>
      </c>
      <c r="N181" s="140" t="s">
        <v>49</v>
      </c>
      <c r="P181" s="141">
        <f>O181*H181</f>
        <v>0</v>
      </c>
      <c r="Q181" s="141">
        <v>1.0606199999999999</v>
      </c>
      <c r="R181" s="141">
        <f>Q181*H181</f>
        <v>1.3225931399999999</v>
      </c>
      <c r="S181" s="141">
        <v>0</v>
      </c>
      <c r="T181" s="142">
        <f>S181*H181</f>
        <v>0</v>
      </c>
      <c r="AR181" s="143" t="s">
        <v>173</v>
      </c>
      <c r="AT181" s="143" t="s">
        <v>168</v>
      </c>
      <c r="AU181" s="143" t="s">
        <v>87</v>
      </c>
      <c r="AY181" s="19" t="s">
        <v>165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9" t="s">
        <v>39</v>
      </c>
      <c r="BK181" s="144">
        <f>ROUND(I181*H181,2)</f>
        <v>0</v>
      </c>
      <c r="BL181" s="19" t="s">
        <v>173</v>
      </c>
      <c r="BM181" s="143" t="s">
        <v>2585</v>
      </c>
    </row>
    <row r="182" spans="2:65" s="1" customFormat="1" ht="10.199999999999999" hidden="1">
      <c r="B182" s="35"/>
      <c r="D182" s="145" t="s">
        <v>175</v>
      </c>
      <c r="F182" s="146" t="s">
        <v>2586</v>
      </c>
      <c r="I182" s="147"/>
      <c r="L182" s="35"/>
      <c r="M182" s="148"/>
      <c r="T182" s="56"/>
      <c r="AT182" s="19" t="s">
        <v>175</v>
      </c>
      <c r="AU182" s="19" t="s">
        <v>87</v>
      </c>
    </row>
    <row r="183" spans="2:65" s="12" customFormat="1" ht="10.199999999999999">
      <c r="B183" s="149"/>
      <c r="D183" s="150" t="s">
        <v>177</v>
      </c>
      <c r="E183" s="151" t="s">
        <v>31</v>
      </c>
      <c r="F183" s="152" t="s">
        <v>2587</v>
      </c>
      <c r="H183" s="151" t="s">
        <v>31</v>
      </c>
      <c r="I183" s="153"/>
      <c r="L183" s="149"/>
      <c r="M183" s="154"/>
      <c r="T183" s="155"/>
      <c r="AT183" s="151" t="s">
        <v>177</v>
      </c>
      <c r="AU183" s="151" t="s">
        <v>87</v>
      </c>
      <c r="AV183" s="12" t="s">
        <v>39</v>
      </c>
      <c r="AW183" s="12" t="s">
        <v>38</v>
      </c>
      <c r="AX183" s="12" t="s">
        <v>78</v>
      </c>
      <c r="AY183" s="151" t="s">
        <v>165</v>
      </c>
    </row>
    <row r="184" spans="2:65" s="13" customFormat="1" ht="10.199999999999999">
      <c r="B184" s="156"/>
      <c r="D184" s="150" t="s">
        <v>177</v>
      </c>
      <c r="E184" s="157" t="s">
        <v>31</v>
      </c>
      <c r="F184" s="158" t="s">
        <v>2588</v>
      </c>
      <c r="H184" s="159">
        <v>1.2470000000000001</v>
      </c>
      <c r="I184" s="160"/>
      <c r="L184" s="156"/>
      <c r="M184" s="161"/>
      <c r="T184" s="162"/>
      <c r="AT184" s="157" t="s">
        <v>177</v>
      </c>
      <c r="AU184" s="157" t="s">
        <v>87</v>
      </c>
      <c r="AV184" s="13" t="s">
        <v>87</v>
      </c>
      <c r="AW184" s="13" t="s">
        <v>38</v>
      </c>
      <c r="AX184" s="13" t="s">
        <v>78</v>
      </c>
      <c r="AY184" s="157" t="s">
        <v>165</v>
      </c>
    </row>
    <row r="185" spans="2:65" s="14" customFormat="1" ht="10.199999999999999">
      <c r="B185" s="163"/>
      <c r="D185" s="150" t="s">
        <v>177</v>
      </c>
      <c r="E185" s="164" t="s">
        <v>31</v>
      </c>
      <c r="F185" s="165" t="s">
        <v>180</v>
      </c>
      <c r="H185" s="166">
        <v>1.2470000000000001</v>
      </c>
      <c r="I185" s="167"/>
      <c r="L185" s="163"/>
      <c r="M185" s="168"/>
      <c r="T185" s="169"/>
      <c r="AT185" s="164" t="s">
        <v>177</v>
      </c>
      <c r="AU185" s="164" t="s">
        <v>87</v>
      </c>
      <c r="AV185" s="14" t="s">
        <v>173</v>
      </c>
      <c r="AW185" s="14" t="s">
        <v>38</v>
      </c>
      <c r="AX185" s="14" t="s">
        <v>39</v>
      </c>
      <c r="AY185" s="164" t="s">
        <v>165</v>
      </c>
    </row>
    <row r="186" spans="2:65" s="1" customFormat="1" ht="44.25" customHeight="1">
      <c r="B186" s="35"/>
      <c r="C186" s="132" t="s">
        <v>351</v>
      </c>
      <c r="D186" s="132" t="s">
        <v>168</v>
      </c>
      <c r="E186" s="133" t="s">
        <v>2589</v>
      </c>
      <c r="F186" s="134" t="s">
        <v>2590</v>
      </c>
      <c r="G186" s="135" t="s">
        <v>183</v>
      </c>
      <c r="H186" s="136">
        <v>14.11</v>
      </c>
      <c r="I186" s="137"/>
      <c r="J186" s="138">
        <f>ROUND(I186*H186,2)</f>
        <v>0</v>
      </c>
      <c r="K186" s="134" t="s">
        <v>31</v>
      </c>
      <c r="L186" s="35"/>
      <c r="M186" s="139" t="s">
        <v>31</v>
      </c>
      <c r="N186" s="140" t="s">
        <v>49</v>
      </c>
      <c r="P186" s="141">
        <f>O186*H186</f>
        <v>0</v>
      </c>
      <c r="Q186" s="141">
        <v>0.71545773999999995</v>
      </c>
      <c r="R186" s="141">
        <f>Q186*H186</f>
        <v>10.095108711399998</v>
      </c>
      <c r="S186" s="141">
        <v>0</v>
      </c>
      <c r="T186" s="142">
        <f>S186*H186</f>
        <v>0</v>
      </c>
      <c r="AR186" s="143" t="s">
        <v>173</v>
      </c>
      <c r="AT186" s="143" t="s">
        <v>168</v>
      </c>
      <c r="AU186" s="143" t="s">
        <v>87</v>
      </c>
      <c r="AY186" s="19" t="s">
        <v>165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9" t="s">
        <v>39</v>
      </c>
      <c r="BK186" s="144">
        <f>ROUND(I186*H186,2)</f>
        <v>0</v>
      </c>
      <c r="BL186" s="19" t="s">
        <v>173</v>
      </c>
      <c r="BM186" s="143" t="s">
        <v>2591</v>
      </c>
    </row>
    <row r="187" spans="2:65" s="12" customFormat="1" ht="20.399999999999999">
      <c r="B187" s="149"/>
      <c r="D187" s="150" t="s">
        <v>177</v>
      </c>
      <c r="E187" s="151" t="s">
        <v>31</v>
      </c>
      <c r="F187" s="152" t="s">
        <v>2592</v>
      </c>
      <c r="H187" s="151" t="s">
        <v>31</v>
      </c>
      <c r="I187" s="153"/>
      <c r="L187" s="149"/>
      <c r="M187" s="154"/>
      <c r="T187" s="155"/>
      <c r="AT187" s="151" t="s">
        <v>177</v>
      </c>
      <c r="AU187" s="151" t="s">
        <v>87</v>
      </c>
      <c r="AV187" s="12" t="s">
        <v>39</v>
      </c>
      <c r="AW187" s="12" t="s">
        <v>38</v>
      </c>
      <c r="AX187" s="12" t="s">
        <v>78</v>
      </c>
      <c r="AY187" s="151" t="s">
        <v>165</v>
      </c>
    </row>
    <row r="188" spans="2:65" s="13" customFormat="1" ht="10.199999999999999">
      <c r="B188" s="156"/>
      <c r="D188" s="150" t="s">
        <v>177</v>
      </c>
      <c r="E188" s="157" t="s">
        <v>31</v>
      </c>
      <c r="F188" s="158" t="s">
        <v>2593</v>
      </c>
      <c r="H188" s="159">
        <v>14.11</v>
      </c>
      <c r="I188" s="160"/>
      <c r="L188" s="156"/>
      <c r="M188" s="161"/>
      <c r="T188" s="162"/>
      <c r="AT188" s="157" t="s">
        <v>177</v>
      </c>
      <c r="AU188" s="157" t="s">
        <v>87</v>
      </c>
      <c r="AV188" s="13" t="s">
        <v>87</v>
      </c>
      <c r="AW188" s="13" t="s">
        <v>38</v>
      </c>
      <c r="AX188" s="13" t="s">
        <v>78</v>
      </c>
      <c r="AY188" s="157" t="s">
        <v>165</v>
      </c>
    </row>
    <row r="189" spans="2:65" s="14" customFormat="1" ht="10.199999999999999">
      <c r="B189" s="163"/>
      <c r="D189" s="150" t="s">
        <v>177</v>
      </c>
      <c r="E189" s="164" t="s">
        <v>31</v>
      </c>
      <c r="F189" s="165" t="s">
        <v>180</v>
      </c>
      <c r="H189" s="166">
        <v>14.11</v>
      </c>
      <c r="I189" s="167"/>
      <c r="L189" s="163"/>
      <c r="M189" s="168"/>
      <c r="T189" s="169"/>
      <c r="AT189" s="164" t="s">
        <v>177</v>
      </c>
      <c r="AU189" s="164" t="s">
        <v>87</v>
      </c>
      <c r="AV189" s="14" t="s">
        <v>173</v>
      </c>
      <c r="AW189" s="14" t="s">
        <v>38</v>
      </c>
      <c r="AX189" s="14" t="s">
        <v>39</v>
      </c>
      <c r="AY189" s="164" t="s">
        <v>165</v>
      </c>
    </row>
    <row r="190" spans="2:65" s="1" customFormat="1" ht="55.5" customHeight="1">
      <c r="B190" s="35"/>
      <c r="C190" s="132" t="s">
        <v>358</v>
      </c>
      <c r="D190" s="132" t="s">
        <v>168</v>
      </c>
      <c r="E190" s="133" t="s">
        <v>2594</v>
      </c>
      <c r="F190" s="134" t="s">
        <v>2595</v>
      </c>
      <c r="G190" s="135" t="s">
        <v>1278</v>
      </c>
      <c r="H190" s="136">
        <v>0.16900000000000001</v>
      </c>
      <c r="I190" s="137"/>
      <c r="J190" s="138">
        <f>ROUND(I190*H190,2)</f>
        <v>0</v>
      </c>
      <c r="K190" s="134" t="s">
        <v>172</v>
      </c>
      <c r="L190" s="35"/>
      <c r="M190" s="139" t="s">
        <v>31</v>
      </c>
      <c r="N190" s="140" t="s">
        <v>49</v>
      </c>
      <c r="P190" s="141">
        <f>O190*H190</f>
        <v>0</v>
      </c>
      <c r="Q190" s="141">
        <v>1.0593999999999999</v>
      </c>
      <c r="R190" s="141">
        <f>Q190*H190</f>
        <v>0.17903859999999999</v>
      </c>
      <c r="S190" s="141">
        <v>0</v>
      </c>
      <c r="T190" s="142">
        <f>S190*H190</f>
        <v>0</v>
      </c>
      <c r="AR190" s="143" t="s">
        <v>173</v>
      </c>
      <c r="AT190" s="143" t="s">
        <v>168</v>
      </c>
      <c r="AU190" s="143" t="s">
        <v>87</v>
      </c>
      <c r="AY190" s="19" t="s">
        <v>165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9" t="s">
        <v>39</v>
      </c>
      <c r="BK190" s="144">
        <f>ROUND(I190*H190,2)</f>
        <v>0</v>
      </c>
      <c r="BL190" s="19" t="s">
        <v>173</v>
      </c>
      <c r="BM190" s="143" t="s">
        <v>2596</v>
      </c>
    </row>
    <row r="191" spans="2:65" s="1" customFormat="1" ht="10.199999999999999" hidden="1">
      <c r="B191" s="35"/>
      <c r="D191" s="145" t="s">
        <v>175</v>
      </c>
      <c r="F191" s="146" t="s">
        <v>2597</v>
      </c>
      <c r="I191" s="147"/>
      <c r="L191" s="35"/>
      <c r="M191" s="148"/>
      <c r="T191" s="56"/>
      <c r="AT191" s="19" t="s">
        <v>175</v>
      </c>
      <c r="AU191" s="19" t="s">
        <v>87</v>
      </c>
    </row>
    <row r="192" spans="2:65" s="12" customFormat="1" ht="10.199999999999999">
      <c r="B192" s="149"/>
      <c r="D192" s="150" t="s">
        <v>177</v>
      </c>
      <c r="E192" s="151" t="s">
        <v>31</v>
      </c>
      <c r="F192" s="152" t="s">
        <v>2598</v>
      </c>
      <c r="H192" s="151" t="s">
        <v>31</v>
      </c>
      <c r="I192" s="153"/>
      <c r="L192" s="149"/>
      <c r="M192" s="154"/>
      <c r="T192" s="155"/>
      <c r="AT192" s="151" t="s">
        <v>177</v>
      </c>
      <c r="AU192" s="151" t="s">
        <v>87</v>
      </c>
      <c r="AV192" s="12" t="s">
        <v>39</v>
      </c>
      <c r="AW192" s="12" t="s">
        <v>38</v>
      </c>
      <c r="AX192" s="12" t="s">
        <v>78</v>
      </c>
      <c r="AY192" s="151" t="s">
        <v>165</v>
      </c>
    </row>
    <row r="193" spans="2:65" s="13" customFormat="1" ht="10.199999999999999">
      <c r="B193" s="156"/>
      <c r="D193" s="150" t="s">
        <v>177</v>
      </c>
      <c r="E193" s="157" t="s">
        <v>31</v>
      </c>
      <c r="F193" s="158" t="s">
        <v>2599</v>
      </c>
      <c r="H193" s="159">
        <v>0.16900000000000001</v>
      </c>
      <c r="I193" s="160"/>
      <c r="L193" s="156"/>
      <c r="M193" s="161"/>
      <c r="T193" s="162"/>
      <c r="AT193" s="157" t="s">
        <v>177</v>
      </c>
      <c r="AU193" s="157" t="s">
        <v>87</v>
      </c>
      <c r="AV193" s="13" t="s">
        <v>87</v>
      </c>
      <c r="AW193" s="13" t="s">
        <v>38</v>
      </c>
      <c r="AX193" s="13" t="s">
        <v>78</v>
      </c>
      <c r="AY193" s="157" t="s">
        <v>165</v>
      </c>
    </row>
    <row r="194" spans="2:65" s="14" customFormat="1" ht="10.199999999999999">
      <c r="B194" s="163"/>
      <c r="D194" s="150" t="s">
        <v>177</v>
      </c>
      <c r="E194" s="164" t="s">
        <v>31</v>
      </c>
      <c r="F194" s="165" t="s">
        <v>180</v>
      </c>
      <c r="H194" s="166">
        <v>0.16900000000000001</v>
      </c>
      <c r="I194" s="167"/>
      <c r="L194" s="163"/>
      <c r="M194" s="168"/>
      <c r="T194" s="169"/>
      <c r="AT194" s="164" t="s">
        <v>177</v>
      </c>
      <c r="AU194" s="164" t="s">
        <v>87</v>
      </c>
      <c r="AV194" s="14" t="s">
        <v>173</v>
      </c>
      <c r="AW194" s="14" t="s">
        <v>38</v>
      </c>
      <c r="AX194" s="14" t="s">
        <v>39</v>
      </c>
      <c r="AY194" s="164" t="s">
        <v>165</v>
      </c>
    </row>
    <row r="195" spans="2:65" s="11" customFormat="1" ht="22.8" customHeight="1">
      <c r="B195" s="120"/>
      <c r="D195" s="121" t="s">
        <v>77</v>
      </c>
      <c r="E195" s="130" t="s">
        <v>166</v>
      </c>
      <c r="F195" s="130" t="s">
        <v>167</v>
      </c>
      <c r="I195" s="123"/>
      <c r="J195" s="131">
        <f>BK195</f>
        <v>0</v>
      </c>
      <c r="L195" s="120"/>
      <c r="M195" s="125"/>
      <c r="P195" s="126">
        <f>SUM(P196:P210)</f>
        <v>0</v>
      </c>
      <c r="R195" s="126">
        <f>SUM(R196:R210)</f>
        <v>16.516047159999999</v>
      </c>
      <c r="T195" s="127">
        <f>SUM(T196:T210)</f>
        <v>0</v>
      </c>
      <c r="AR195" s="121" t="s">
        <v>39</v>
      </c>
      <c r="AT195" s="128" t="s">
        <v>77</v>
      </c>
      <c r="AU195" s="128" t="s">
        <v>39</v>
      </c>
      <c r="AY195" s="121" t="s">
        <v>165</v>
      </c>
      <c r="BK195" s="129">
        <f>SUM(BK196:BK210)</f>
        <v>0</v>
      </c>
    </row>
    <row r="196" spans="2:65" s="1" customFormat="1" ht="37.799999999999997" customHeight="1">
      <c r="B196" s="35"/>
      <c r="C196" s="132" t="s">
        <v>7</v>
      </c>
      <c r="D196" s="132" t="s">
        <v>168</v>
      </c>
      <c r="E196" s="133" t="s">
        <v>2600</v>
      </c>
      <c r="F196" s="134" t="s">
        <v>2601</v>
      </c>
      <c r="G196" s="135" t="s">
        <v>183</v>
      </c>
      <c r="H196" s="136">
        <v>59.822000000000003</v>
      </c>
      <c r="I196" s="137"/>
      <c r="J196" s="138">
        <f>ROUND(I196*H196,2)</f>
        <v>0</v>
      </c>
      <c r="K196" s="134" t="s">
        <v>172</v>
      </c>
      <c r="L196" s="35"/>
      <c r="M196" s="139" t="s">
        <v>31</v>
      </c>
      <c r="N196" s="140" t="s">
        <v>49</v>
      </c>
      <c r="P196" s="141">
        <f>O196*H196</f>
        <v>0</v>
      </c>
      <c r="Q196" s="141">
        <v>0.26878000000000002</v>
      </c>
      <c r="R196" s="141">
        <f>Q196*H196</f>
        <v>16.078957160000002</v>
      </c>
      <c r="S196" s="141">
        <v>0</v>
      </c>
      <c r="T196" s="142">
        <f>S196*H196</f>
        <v>0</v>
      </c>
      <c r="AR196" s="143" t="s">
        <v>173</v>
      </c>
      <c r="AT196" s="143" t="s">
        <v>168</v>
      </c>
      <c r="AU196" s="143" t="s">
        <v>87</v>
      </c>
      <c r="AY196" s="19" t="s">
        <v>165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9" t="s">
        <v>39</v>
      </c>
      <c r="BK196" s="144">
        <f>ROUND(I196*H196,2)</f>
        <v>0</v>
      </c>
      <c r="BL196" s="19" t="s">
        <v>173</v>
      </c>
      <c r="BM196" s="143" t="s">
        <v>2602</v>
      </c>
    </row>
    <row r="197" spans="2:65" s="1" customFormat="1" ht="10.199999999999999" hidden="1">
      <c r="B197" s="35"/>
      <c r="D197" s="145" t="s">
        <v>175</v>
      </c>
      <c r="F197" s="146" t="s">
        <v>2603</v>
      </c>
      <c r="I197" s="147"/>
      <c r="L197" s="35"/>
      <c r="M197" s="148"/>
      <c r="T197" s="56"/>
      <c r="AT197" s="19" t="s">
        <v>175</v>
      </c>
      <c r="AU197" s="19" t="s">
        <v>87</v>
      </c>
    </row>
    <row r="198" spans="2:65" s="12" customFormat="1" ht="10.199999999999999">
      <c r="B198" s="149"/>
      <c r="D198" s="150" t="s">
        <v>177</v>
      </c>
      <c r="E198" s="151" t="s">
        <v>31</v>
      </c>
      <c r="F198" s="152" t="s">
        <v>2604</v>
      </c>
      <c r="H198" s="151" t="s">
        <v>31</v>
      </c>
      <c r="I198" s="153"/>
      <c r="L198" s="149"/>
      <c r="M198" s="154"/>
      <c r="T198" s="155"/>
      <c r="AT198" s="151" t="s">
        <v>177</v>
      </c>
      <c r="AU198" s="151" t="s">
        <v>87</v>
      </c>
      <c r="AV198" s="12" t="s">
        <v>39</v>
      </c>
      <c r="AW198" s="12" t="s">
        <v>38</v>
      </c>
      <c r="AX198" s="12" t="s">
        <v>78</v>
      </c>
      <c r="AY198" s="151" t="s">
        <v>165</v>
      </c>
    </row>
    <row r="199" spans="2:65" s="13" customFormat="1" ht="10.199999999999999">
      <c r="B199" s="156"/>
      <c r="D199" s="150" t="s">
        <v>177</v>
      </c>
      <c r="E199" s="157" t="s">
        <v>31</v>
      </c>
      <c r="F199" s="158" t="s">
        <v>2605</v>
      </c>
      <c r="H199" s="159">
        <v>59.822000000000003</v>
      </c>
      <c r="I199" s="160"/>
      <c r="L199" s="156"/>
      <c r="M199" s="161"/>
      <c r="T199" s="162"/>
      <c r="AT199" s="157" t="s">
        <v>177</v>
      </c>
      <c r="AU199" s="157" t="s">
        <v>87</v>
      </c>
      <c r="AV199" s="13" t="s">
        <v>87</v>
      </c>
      <c r="AW199" s="13" t="s">
        <v>38</v>
      </c>
      <c r="AX199" s="13" t="s">
        <v>78</v>
      </c>
      <c r="AY199" s="157" t="s">
        <v>165</v>
      </c>
    </row>
    <row r="200" spans="2:65" s="14" customFormat="1" ht="10.199999999999999">
      <c r="B200" s="163"/>
      <c r="D200" s="150" t="s">
        <v>177</v>
      </c>
      <c r="E200" s="164" t="s">
        <v>31</v>
      </c>
      <c r="F200" s="165" t="s">
        <v>180</v>
      </c>
      <c r="H200" s="166">
        <v>59.822000000000003</v>
      </c>
      <c r="I200" s="167"/>
      <c r="L200" s="163"/>
      <c r="M200" s="168"/>
      <c r="T200" s="169"/>
      <c r="AT200" s="164" t="s">
        <v>177</v>
      </c>
      <c r="AU200" s="164" t="s">
        <v>87</v>
      </c>
      <c r="AV200" s="14" t="s">
        <v>173</v>
      </c>
      <c r="AW200" s="14" t="s">
        <v>38</v>
      </c>
      <c r="AX200" s="14" t="s">
        <v>39</v>
      </c>
      <c r="AY200" s="164" t="s">
        <v>165</v>
      </c>
    </row>
    <row r="201" spans="2:65" s="1" customFormat="1" ht="37.799999999999997" customHeight="1">
      <c r="B201" s="35"/>
      <c r="C201" s="132" t="s">
        <v>391</v>
      </c>
      <c r="D201" s="132" t="s">
        <v>168</v>
      </c>
      <c r="E201" s="133" t="s">
        <v>2606</v>
      </c>
      <c r="F201" s="134" t="s">
        <v>2607</v>
      </c>
      <c r="G201" s="135" t="s">
        <v>171</v>
      </c>
      <c r="H201" s="136">
        <v>8</v>
      </c>
      <c r="I201" s="137"/>
      <c r="J201" s="138">
        <f>ROUND(I201*H201,2)</f>
        <v>0</v>
      </c>
      <c r="K201" s="134" t="s">
        <v>172</v>
      </c>
      <c r="L201" s="35"/>
      <c r="M201" s="139" t="s">
        <v>31</v>
      </c>
      <c r="N201" s="140" t="s">
        <v>49</v>
      </c>
      <c r="P201" s="141">
        <f>O201*H201</f>
        <v>0</v>
      </c>
      <c r="Q201" s="141">
        <v>5.4550000000000001E-2</v>
      </c>
      <c r="R201" s="141">
        <f>Q201*H201</f>
        <v>0.43640000000000001</v>
      </c>
      <c r="S201" s="141">
        <v>0</v>
      </c>
      <c r="T201" s="142">
        <f>S201*H201</f>
        <v>0</v>
      </c>
      <c r="AR201" s="143" t="s">
        <v>173</v>
      </c>
      <c r="AT201" s="143" t="s">
        <v>168</v>
      </c>
      <c r="AU201" s="143" t="s">
        <v>87</v>
      </c>
      <c r="AY201" s="19" t="s">
        <v>165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9" t="s">
        <v>39</v>
      </c>
      <c r="BK201" s="144">
        <f>ROUND(I201*H201,2)</f>
        <v>0</v>
      </c>
      <c r="BL201" s="19" t="s">
        <v>173</v>
      </c>
      <c r="BM201" s="143" t="s">
        <v>2608</v>
      </c>
    </row>
    <row r="202" spans="2:65" s="1" customFormat="1" ht="10.199999999999999" hidden="1">
      <c r="B202" s="35"/>
      <c r="D202" s="145" t="s">
        <v>175</v>
      </c>
      <c r="F202" s="146" t="s">
        <v>2609</v>
      </c>
      <c r="I202" s="147"/>
      <c r="L202" s="35"/>
      <c r="M202" s="148"/>
      <c r="T202" s="56"/>
      <c r="AT202" s="19" t="s">
        <v>175</v>
      </c>
      <c r="AU202" s="19" t="s">
        <v>87</v>
      </c>
    </row>
    <row r="203" spans="2:65" s="12" customFormat="1" ht="10.199999999999999">
      <c r="B203" s="149"/>
      <c r="D203" s="150" t="s">
        <v>177</v>
      </c>
      <c r="E203" s="151" t="s">
        <v>31</v>
      </c>
      <c r="F203" s="152" t="s">
        <v>2610</v>
      </c>
      <c r="H203" s="151" t="s">
        <v>31</v>
      </c>
      <c r="I203" s="153"/>
      <c r="L203" s="149"/>
      <c r="M203" s="154"/>
      <c r="T203" s="155"/>
      <c r="AT203" s="151" t="s">
        <v>177</v>
      </c>
      <c r="AU203" s="151" t="s">
        <v>87</v>
      </c>
      <c r="AV203" s="12" t="s">
        <v>39</v>
      </c>
      <c r="AW203" s="12" t="s">
        <v>38</v>
      </c>
      <c r="AX203" s="12" t="s">
        <v>78</v>
      </c>
      <c r="AY203" s="151" t="s">
        <v>165</v>
      </c>
    </row>
    <row r="204" spans="2:65" s="13" customFormat="1" ht="10.199999999999999">
      <c r="B204" s="156"/>
      <c r="D204" s="150" t="s">
        <v>177</v>
      </c>
      <c r="E204" s="157" t="s">
        <v>31</v>
      </c>
      <c r="F204" s="158" t="s">
        <v>2611</v>
      </c>
      <c r="H204" s="159">
        <v>8</v>
      </c>
      <c r="I204" s="160"/>
      <c r="L204" s="156"/>
      <c r="M204" s="161"/>
      <c r="T204" s="162"/>
      <c r="AT204" s="157" t="s">
        <v>177</v>
      </c>
      <c r="AU204" s="157" t="s">
        <v>87</v>
      </c>
      <c r="AV204" s="13" t="s">
        <v>87</v>
      </c>
      <c r="AW204" s="13" t="s">
        <v>38</v>
      </c>
      <c r="AX204" s="13" t="s">
        <v>78</v>
      </c>
      <c r="AY204" s="157" t="s">
        <v>165</v>
      </c>
    </row>
    <row r="205" spans="2:65" s="14" customFormat="1" ht="10.199999999999999">
      <c r="B205" s="163"/>
      <c r="D205" s="150" t="s">
        <v>177</v>
      </c>
      <c r="E205" s="164" t="s">
        <v>31</v>
      </c>
      <c r="F205" s="165" t="s">
        <v>180</v>
      </c>
      <c r="H205" s="166">
        <v>8</v>
      </c>
      <c r="I205" s="167"/>
      <c r="L205" s="163"/>
      <c r="M205" s="168"/>
      <c r="T205" s="169"/>
      <c r="AT205" s="164" t="s">
        <v>177</v>
      </c>
      <c r="AU205" s="164" t="s">
        <v>87</v>
      </c>
      <c r="AV205" s="14" t="s">
        <v>173</v>
      </c>
      <c r="AW205" s="14" t="s">
        <v>38</v>
      </c>
      <c r="AX205" s="14" t="s">
        <v>39</v>
      </c>
      <c r="AY205" s="164" t="s">
        <v>165</v>
      </c>
    </row>
    <row r="206" spans="2:65" s="1" customFormat="1" ht="24.15" customHeight="1">
      <c r="B206" s="35"/>
      <c r="C206" s="132" t="s">
        <v>396</v>
      </c>
      <c r="D206" s="132" t="s">
        <v>168</v>
      </c>
      <c r="E206" s="133" t="s">
        <v>2612</v>
      </c>
      <c r="F206" s="134" t="s">
        <v>2613</v>
      </c>
      <c r="G206" s="135" t="s">
        <v>103</v>
      </c>
      <c r="H206" s="136">
        <v>3</v>
      </c>
      <c r="I206" s="137"/>
      <c r="J206" s="138">
        <f>ROUND(I206*H206,2)</f>
        <v>0</v>
      </c>
      <c r="K206" s="134" t="s">
        <v>172</v>
      </c>
      <c r="L206" s="35"/>
      <c r="M206" s="139" t="s">
        <v>31</v>
      </c>
      <c r="N206" s="140" t="s">
        <v>49</v>
      </c>
      <c r="P206" s="141">
        <f>O206*H206</f>
        <v>0</v>
      </c>
      <c r="Q206" s="141">
        <v>2.3000000000000001E-4</v>
      </c>
      <c r="R206" s="141">
        <f>Q206*H206</f>
        <v>6.9000000000000008E-4</v>
      </c>
      <c r="S206" s="141">
        <v>0</v>
      </c>
      <c r="T206" s="142">
        <f>S206*H206</f>
        <v>0</v>
      </c>
      <c r="AR206" s="143" t="s">
        <v>173</v>
      </c>
      <c r="AT206" s="143" t="s">
        <v>168</v>
      </c>
      <c r="AU206" s="143" t="s">
        <v>87</v>
      </c>
      <c r="AY206" s="19" t="s">
        <v>165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9" t="s">
        <v>39</v>
      </c>
      <c r="BK206" s="144">
        <f>ROUND(I206*H206,2)</f>
        <v>0</v>
      </c>
      <c r="BL206" s="19" t="s">
        <v>173</v>
      </c>
      <c r="BM206" s="143" t="s">
        <v>2614</v>
      </c>
    </row>
    <row r="207" spans="2:65" s="1" customFormat="1" ht="10.199999999999999" hidden="1">
      <c r="B207" s="35"/>
      <c r="D207" s="145" t="s">
        <v>175</v>
      </c>
      <c r="F207" s="146" t="s">
        <v>2615</v>
      </c>
      <c r="I207" s="147"/>
      <c r="L207" s="35"/>
      <c r="M207" s="148"/>
      <c r="T207" s="56"/>
      <c r="AT207" s="19" t="s">
        <v>175</v>
      </c>
      <c r="AU207" s="19" t="s">
        <v>87</v>
      </c>
    </row>
    <row r="208" spans="2:65" s="12" customFormat="1" ht="10.199999999999999">
      <c r="B208" s="149"/>
      <c r="D208" s="150" t="s">
        <v>177</v>
      </c>
      <c r="E208" s="151" t="s">
        <v>31</v>
      </c>
      <c r="F208" s="152" t="s">
        <v>2616</v>
      </c>
      <c r="H208" s="151" t="s">
        <v>31</v>
      </c>
      <c r="I208" s="153"/>
      <c r="L208" s="149"/>
      <c r="M208" s="154"/>
      <c r="T208" s="155"/>
      <c r="AT208" s="151" t="s">
        <v>177</v>
      </c>
      <c r="AU208" s="151" t="s">
        <v>87</v>
      </c>
      <c r="AV208" s="12" t="s">
        <v>39</v>
      </c>
      <c r="AW208" s="12" t="s">
        <v>38</v>
      </c>
      <c r="AX208" s="12" t="s">
        <v>78</v>
      </c>
      <c r="AY208" s="151" t="s">
        <v>165</v>
      </c>
    </row>
    <row r="209" spans="2:65" s="13" customFormat="1" ht="10.199999999999999">
      <c r="B209" s="156"/>
      <c r="D209" s="150" t="s">
        <v>177</v>
      </c>
      <c r="E209" s="157" t="s">
        <v>31</v>
      </c>
      <c r="F209" s="158" t="s">
        <v>2617</v>
      </c>
      <c r="H209" s="159">
        <v>3</v>
      </c>
      <c r="I209" s="160"/>
      <c r="L209" s="156"/>
      <c r="M209" s="161"/>
      <c r="T209" s="162"/>
      <c r="AT209" s="157" t="s">
        <v>177</v>
      </c>
      <c r="AU209" s="157" t="s">
        <v>87</v>
      </c>
      <c r="AV209" s="13" t="s">
        <v>87</v>
      </c>
      <c r="AW209" s="13" t="s">
        <v>38</v>
      </c>
      <c r="AX209" s="13" t="s">
        <v>78</v>
      </c>
      <c r="AY209" s="157" t="s">
        <v>165</v>
      </c>
    </row>
    <row r="210" spans="2:65" s="14" customFormat="1" ht="10.199999999999999">
      <c r="B210" s="163"/>
      <c r="D210" s="150" t="s">
        <v>177</v>
      </c>
      <c r="E210" s="164" t="s">
        <v>31</v>
      </c>
      <c r="F210" s="165" t="s">
        <v>180</v>
      </c>
      <c r="H210" s="166">
        <v>3</v>
      </c>
      <c r="I210" s="167"/>
      <c r="L210" s="163"/>
      <c r="M210" s="168"/>
      <c r="T210" s="169"/>
      <c r="AT210" s="164" t="s">
        <v>177</v>
      </c>
      <c r="AU210" s="164" t="s">
        <v>87</v>
      </c>
      <c r="AV210" s="14" t="s">
        <v>173</v>
      </c>
      <c r="AW210" s="14" t="s">
        <v>38</v>
      </c>
      <c r="AX210" s="14" t="s">
        <v>39</v>
      </c>
      <c r="AY210" s="164" t="s">
        <v>165</v>
      </c>
    </row>
    <row r="211" spans="2:65" s="11" customFormat="1" ht="22.8" customHeight="1">
      <c r="B211" s="120"/>
      <c r="D211" s="121" t="s">
        <v>77</v>
      </c>
      <c r="E211" s="130" t="s">
        <v>173</v>
      </c>
      <c r="F211" s="130" t="s">
        <v>2618</v>
      </c>
      <c r="I211" s="123"/>
      <c r="J211" s="131">
        <f>BK211</f>
        <v>0</v>
      </c>
      <c r="L211" s="120"/>
      <c r="M211" s="125"/>
      <c r="P211" s="126">
        <f>SUM(P212:P266)</f>
        <v>0</v>
      </c>
      <c r="R211" s="126">
        <f>SUM(R212:R266)</f>
        <v>7.2028301256799994</v>
      </c>
      <c r="T211" s="127">
        <f>SUM(T212:T266)</f>
        <v>0</v>
      </c>
      <c r="AR211" s="121" t="s">
        <v>39</v>
      </c>
      <c r="AT211" s="128" t="s">
        <v>77</v>
      </c>
      <c r="AU211" s="128" t="s">
        <v>39</v>
      </c>
      <c r="AY211" s="121" t="s">
        <v>165</v>
      </c>
      <c r="BK211" s="129">
        <f>SUM(BK212:BK266)</f>
        <v>0</v>
      </c>
    </row>
    <row r="212" spans="2:65" s="1" customFormat="1" ht="49.05" customHeight="1">
      <c r="B212" s="35"/>
      <c r="C212" s="132" t="s">
        <v>403</v>
      </c>
      <c r="D212" s="132" t="s">
        <v>168</v>
      </c>
      <c r="E212" s="133" t="s">
        <v>2619</v>
      </c>
      <c r="F212" s="134" t="s">
        <v>2620</v>
      </c>
      <c r="G212" s="135" t="s">
        <v>1060</v>
      </c>
      <c r="H212" s="136">
        <v>1.1519999999999999</v>
      </c>
      <c r="I212" s="137"/>
      <c r="J212" s="138">
        <f>ROUND(I212*H212,2)</f>
        <v>0</v>
      </c>
      <c r="K212" s="134" t="s">
        <v>172</v>
      </c>
      <c r="L212" s="35"/>
      <c r="M212" s="139" t="s">
        <v>31</v>
      </c>
      <c r="N212" s="140" t="s">
        <v>49</v>
      </c>
      <c r="P212" s="141">
        <f>O212*H212</f>
        <v>0</v>
      </c>
      <c r="Q212" s="141">
        <v>2.5020099999999998</v>
      </c>
      <c r="R212" s="141">
        <f>Q212*H212</f>
        <v>2.8823155199999997</v>
      </c>
      <c r="S212" s="141">
        <v>0</v>
      </c>
      <c r="T212" s="142">
        <f>S212*H212</f>
        <v>0</v>
      </c>
      <c r="AR212" s="143" t="s">
        <v>173</v>
      </c>
      <c r="AT212" s="143" t="s">
        <v>168</v>
      </c>
      <c r="AU212" s="143" t="s">
        <v>87</v>
      </c>
      <c r="AY212" s="19" t="s">
        <v>165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9" t="s">
        <v>39</v>
      </c>
      <c r="BK212" s="144">
        <f>ROUND(I212*H212,2)</f>
        <v>0</v>
      </c>
      <c r="BL212" s="19" t="s">
        <v>173</v>
      </c>
      <c r="BM212" s="143" t="s">
        <v>2621</v>
      </c>
    </row>
    <row r="213" spans="2:65" s="1" customFormat="1" ht="10.199999999999999" hidden="1">
      <c r="B213" s="35"/>
      <c r="D213" s="145" t="s">
        <v>175</v>
      </c>
      <c r="F213" s="146" t="s">
        <v>2622</v>
      </c>
      <c r="I213" s="147"/>
      <c r="L213" s="35"/>
      <c r="M213" s="148"/>
      <c r="T213" s="56"/>
      <c r="AT213" s="19" t="s">
        <v>175</v>
      </c>
      <c r="AU213" s="19" t="s">
        <v>87</v>
      </c>
    </row>
    <row r="214" spans="2:65" s="1" customFormat="1" ht="19.2">
      <c r="B214" s="35"/>
      <c r="D214" s="150" t="s">
        <v>443</v>
      </c>
      <c r="F214" s="187" t="s">
        <v>2565</v>
      </c>
      <c r="I214" s="147"/>
      <c r="L214" s="35"/>
      <c r="M214" s="148"/>
      <c r="T214" s="56"/>
      <c r="AT214" s="19" t="s">
        <v>443</v>
      </c>
      <c r="AU214" s="19" t="s">
        <v>87</v>
      </c>
    </row>
    <row r="215" spans="2:65" s="12" customFormat="1" ht="20.399999999999999">
      <c r="B215" s="149"/>
      <c r="D215" s="150" t="s">
        <v>177</v>
      </c>
      <c r="E215" s="151" t="s">
        <v>31</v>
      </c>
      <c r="F215" s="152" t="s">
        <v>2623</v>
      </c>
      <c r="H215" s="151" t="s">
        <v>31</v>
      </c>
      <c r="I215" s="153"/>
      <c r="L215" s="149"/>
      <c r="M215" s="154"/>
      <c r="T215" s="155"/>
      <c r="AT215" s="151" t="s">
        <v>177</v>
      </c>
      <c r="AU215" s="151" t="s">
        <v>87</v>
      </c>
      <c r="AV215" s="12" t="s">
        <v>39</v>
      </c>
      <c r="AW215" s="12" t="s">
        <v>38</v>
      </c>
      <c r="AX215" s="12" t="s">
        <v>78</v>
      </c>
      <c r="AY215" s="151" t="s">
        <v>165</v>
      </c>
    </row>
    <row r="216" spans="2:65" s="13" customFormat="1" ht="10.199999999999999">
      <c r="B216" s="156"/>
      <c r="D216" s="150" t="s">
        <v>177</v>
      </c>
      <c r="E216" s="157" t="s">
        <v>31</v>
      </c>
      <c r="F216" s="158" t="s">
        <v>2624</v>
      </c>
      <c r="H216" s="159">
        <v>1.1519999999999999</v>
      </c>
      <c r="I216" s="160"/>
      <c r="L216" s="156"/>
      <c r="M216" s="161"/>
      <c r="T216" s="162"/>
      <c r="AT216" s="157" t="s">
        <v>177</v>
      </c>
      <c r="AU216" s="157" t="s">
        <v>87</v>
      </c>
      <c r="AV216" s="13" t="s">
        <v>87</v>
      </c>
      <c r="AW216" s="13" t="s">
        <v>38</v>
      </c>
      <c r="AX216" s="13" t="s">
        <v>78</v>
      </c>
      <c r="AY216" s="157" t="s">
        <v>165</v>
      </c>
    </row>
    <row r="217" spans="2:65" s="14" customFormat="1" ht="10.199999999999999">
      <c r="B217" s="163"/>
      <c r="D217" s="150" t="s">
        <v>177</v>
      </c>
      <c r="E217" s="164" t="s">
        <v>31</v>
      </c>
      <c r="F217" s="165" t="s">
        <v>180</v>
      </c>
      <c r="H217" s="166">
        <v>1.1519999999999999</v>
      </c>
      <c r="I217" s="167"/>
      <c r="L217" s="163"/>
      <c r="M217" s="168"/>
      <c r="T217" s="169"/>
      <c r="AT217" s="164" t="s">
        <v>177</v>
      </c>
      <c r="AU217" s="164" t="s">
        <v>87</v>
      </c>
      <c r="AV217" s="14" t="s">
        <v>173</v>
      </c>
      <c r="AW217" s="14" t="s">
        <v>38</v>
      </c>
      <c r="AX217" s="14" t="s">
        <v>39</v>
      </c>
      <c r="AY217" s="164" t="s">
        <v>165</v>
      </c>
    </row>
    <row r="218" spans="2:65" s="1" customFormat="1" ht="37.799999999999997" customHeight="1">
      <c r="B218" s="35"/>
      <c r="C218" s="132" t="s">
        <v>408</v>
      </c>
      <c r="D218" s="132" t="s">
        <v>168</v>
      </c>
      <c r="E218" s="133" t="s">
        <v>2625</v>
      </c>
      <c r="F218" s="134" t="s">
        <v>2626</v>
      </c>
      <c r="G218" s="135" t="s">
        <v>183</v>
      </c>
      <c r="H218" s="136">
        <v>17.649999999999999</v>
      </c>
      <c r="I218" s="137"/>
      <c r="J218" s="138">
        <f>ROUND(I218*H218,2)</f>
        <v>0</v>
      </c>
      <c r="K218" s="134" t="s">
        <v>172</v>
      </c>
      <c r="L218" s="35"/>
      <c r="M218" s="139" t="s">
        <v>31</v>
      </c>
      <c r="N218" s="140" t="s">
        <v>49</v>
      </c>
      <c r="P218" s="141">
        <f>O218*H218</f>
        <v>0</v>
      </c>
      <c r="Q218" s="141">
        <v>5.3299999999999997E-3</v>
      </c>
      <c r="R218" s="141">
        <f>Q218*H218</f>
        <v>9.4074499999999991E-2</v>
      </c>
      <c r="S218" s="141">
        <v>0</v>
      </c>
      <c r="T218" s="142">
        <f>S218*H218</f>
        <v>0</v>
      </c>
      <c r="AR218" s="143" t="s">
        <v>173</v>
      </c>
      <c r="AT218" s="143" t="s">
        <v>168</v>
      </c>
      <c r="AU218" s="143" t="s">
        <v>87</v>
      </c>
      <c r="AY218" s="19" t="s">
        <v>165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9" t="s">
        <v>39</v>
      </c>
      <c r="BK218" s="144">
        <f>ROUND(I218*H218,2)</f>
        <v>0</v>
      </c>
      <c r="BL218" s="19" t="s">
        <v>173</v>
      </c>
      <c r="BM218" s="143" t="s">
        <v>2627</v>
      </c>
    </row>
    <row r="219" spans="2:65" s="1" customFormat="1" ht="10.199999999999999" hidden="1">
      <c r="B219" s="35"/>
      <c r="D219" s="145" t="s">
        <v>175</v>
      </c>
      <c r="F219" s="146" t="s">
        <v>2628</v>
      </c>
      <c r="I219" s="147"/>
      <c r="L219" s="35"/>
      <c r="M219" s="148"/>
      <c r="T219" s="56"/>
      <c r="AT219" s="19" t="s">
        <v>175</v>
      </c>
      <c r="AU219" s="19" t="s">
        <v>87</v>
      </c>
    </row>
    <row r="220" spans="2:65" s="12" customFormat="1" ht="10.199999999999999">
      <c r="B220" s="149"/>
      <c r="D220" s="150" t="s">
        <v>177</v>
      </c>
      <c r="E220" s="151" t="s">
        <v>31</v>
      </c>
      <c r="F220" s="152" t="s">
        <v>2629</v>
      </c>
      <c r="H220" s="151" t="s">
        <v>31</v>
      </c>
      <c r="I220" s="153"/>
      <c r="L220" s="149"/>
      <c r="M220" s="154"/>
      <c r="T220" s="155"/>
      <c r="AT220" s="151" t="s">
        <v>177</v>
      </c>
      <c r="AU220" s="151" t="s">
        <v>87</v>
      </c>
      <c r="AV220" s="12" t="s">
        <v>39</v>
      </c>
      <c r="AW220" s="12" t="s">
        <v>38</v>
      </c>
      <c r="AX220" s="12" t="s">
        <v>78</v>
      </c>
      <c r="AY220" s="151" t="s">
        <v>165</v>
      </c>
    </row>
    <row r="221" spans="2:65" s="13" customFormat="1" ht="10.199999999999999">
      <c r="B221" s="156"/>
      <c r="D221" s="150" t="s">
        <v>177</v>
      </c>
      <c r="E221" s="157" t="s">
        <v>31</v>
      </c>
      <c r="F221" s="158" t="s">
        <v>2630</v>
      </c>
      <c r="H221" s="159">
        <v>8.0399999999999991</v>
      </c>
      <c r="I221" s="160"/>
      <c r="L221" s="156"/>
      <c r="M221" s="161"/>
      <c r="T221" s="162"/>
      <c r="AT221" s="157" t="s">
        <v>177</v>
      </c>
      <c r="AU221" s="157" t="s">
        <v>87</v>
      </c>
      <c r="AV221" s="13" t="s">
        <v>87</v>
      </c>
      <c r="AW221" s="13" t="s">
        <v>38</v>
      </c>
      <c r="AX221" s="13" t="s">
        <v>78</v>
      </c>
      <c r="AY221" s="157" t="s">
        <v>165</v>
      </c>
    </row>
    <row r="222" spans="2:65" s="12" customFormat="1" ht="20.399999999999999">
      <c r="B222" s="149"/>
      <c r="D222" s="150" t="s">
        <v>177</v>
      </c>
      <c r="E222" s="151" t="s">
        <v>31</v>
      </c>
      <c r="F222" s="152" t="s">
        <v>2631</v>
      </c>
      <c r="H222" s="151" t="s">
        <v>31</v>
      </c>
      <c r="I222" s="153"/>
      <c r="L222" s="149"/>
      <c r="M222" s="154"/>
      <c r="T222" s="155"/>
      <c r="AT222" s="151" t="s">
        <v>177</v>
      </c>
      <c r="AU222" s="151" t="s">
        <v>87</v>
      </c>
      <c r="AV222" s="12" t="s">
        <v>39</v>
      </c>
      <c r="AW222" s="12" t="s">
        <v>38</v>
      </c>
      <c r="AX222" s="12" t="s">
        <v>78</v>
      </c>
      <c r="AY222" s="151" t="s">
        <v>165</v>
      </c>
    </row>
    <row r="223" spans="2:65" s="13" customFormat="1" ht="10.199999999999999">
      <c r="B223" s="156"/>
      <c r="D223" s="150" t="s">
        <v>177</v>
      </c>
      <c r="E223" s="157" t="s">
        <v>31</v>
      </c>
      <c r="F223" s="158" t="s">
        <v>2632</v>
      </c>
      <c r="H223" s="159">
        <v>6.25</v>
      </c>
      <c r="I223" s="160"/>
      <c r="L223" s="156"/>
      <c r="M223" s="161"/>
      <c r="T223" s="162"/>
      <c r="AT223" s="157" t="s">
        <v>177</v>
      </c>
      <c r="AU223" s="157" t="s">
        <v>87</v>
      </c>
      <c r="AV223" s="13" t="s">
        <v>87</v>
      </c>
      <c r="AW223" s="13" t="s">
        <v>38</v>
      </c>
      <c r="AX223" s="13" t="s">
        <v>78</v>
      </c>
      <c r="AY223" s="157" t="s">
        <v>165</v>
      </c>
    </row>
    <row r="224" spans="2:65" s="12" customFormat="1" ht="10.199999999999999">
      <c r="B224" s="149"/>
      <c r="D224" s="150" t="s">
        <v>177</v>
      </c>
      <c r="E224" s="151" t="s">
        <v>31</v>
      </c>
      <c r="F224" s="152" t="s">
        <v>2633</v>
      </c>
      <c r="H224" s="151" t="s">
        <v>31</v>
      </c>
      <c r="I224" s="153"/>
      <c r="L224" s="149"/>
      <c r="M224" s="154"/>
      <c r="T224" s="155"/>
      <c r="AT224" s="151" t="s">
        <v>177</v>
      </c>
      <c r="AU224" s="151" t="s">
        <v>87</v>
      </c>
      <c r="AV224" s="12" t="s">
        <v>39</v>
      </c>
      <c r="AW224" s="12" t="s">
        <v>38</v>
      </c>
      <c r="AX224" s="12" t="s">
        <v>78</v>
      </c>
      <c r="AY224" s="151" t="s">
        <v>165</v>
      </c>
    </row>
    <row r="225" spans="2:65" s="13" customFormat="1" ht="10.199999999999999">
      <c r="B225" s="156"/>
      <c r="D225" s="150" t="s">
        <v>177</v>
      </c>
      <c r="E225" s="157" t="s">
        <v>31</v>
      </c>
      <c r="F225" s="158" t="s">
        <v>2634</v>
      </c>
      <c r="H225" s="159">
        <v>3.36</v>
      </c>
      <c r="I225" s="160"/>
      <c r="L225" s="156"/>
      <c r="M225" s="161"/>
      <c r="T225" s="162"/>
      <c r="AT225" s="157" t="s">
        <v>177</v>
      </c>
      <c r="AU225" s="157" t="s">
        <v>87</v>
      </c>
      <c r="AV225" s="13" t="s">
        <v>87</v>
      </c>
      <c r="AW225" s="13" t="s">
        <v>38</v>
      </c>
      <c r="AX225" s="13" t="s">
        <v>78</v>
      </c>
      <c r="AY225" s="157" t="s">
        <v>165</v>
      </c>
    </row>
    <row r="226" spans="2:65" s="14" customFormat="1" ht="10.199999999999999">
      <c r="B226" s="163"/>
      <c r="D226" s="150" t="s">
        <v>177</v>
      </c>
      <c r="E226" s="164" t="s">
        <v>31</v>
      </c>
      <c r="F226" s="165" t="s">
        <v>180</v>
      </c>
      <c r="H226" s="166">
        <v>17.649999999999999</v>
      </c>
      <c r="I226" s="167"/>
      <c r="L226" s="163"/>
      <c r="M226" s="168"/>
      <c r="T226" s="169"/>
      <c r="AT226" s="164" t="s">
        <v>177</v>
      </c>
      <c r="AU226" s="164" t="s">
        <v>87</v>
      </c>
      <c r="AV226" s="14" t="s">
        <v>173</v>
      </c>
      <c r="AW226" s="14" t="s">
        <v>38</v>
      </c>
      <c r="AX226" s="14" t="s">
        <v>39</v>
      </c>
      <c r="AY226" s="164" t="s">
        <v>165</v>
      </c>
    </row>
    <row r="227" spans="2:65" s="1" customFormat="1" ht="37.799999999999997" customHeight="1">
      <c r="B227" s="35"/>
      <c r="C227" s="132" t="s">
        <v>414</v>
      </c>
      <c r="D227" s="132" t="s">
        <v>168</v>
      </c>
      <c r="E227" s="133" t="s">
        <v>2635</v>
      </c>
      <c r="F227" s="134" t="s">
        <v>2636</v>
      </c>
      <c r="G227" s="135" t="s">
        <v>183</v>
      </c>
      <c r="H227" s="136">
        <v>17.649999999999999</v>
      </c>
      <c r="I227" s="137"/>
      <c r="J227" s="138">
        <f>ROUND(I227*H227,2)</f>
        <v>0</v>
      </c>
      <c r="K227" s="134" t="s">
        <v>172</v>
      </c>
      <c r="L227" s="35"/>
      <c r="M227" s="139" t="s">
        <v>31</v>
      </c>
      <c r="N227" s="140" t="s">
        <v>49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173</v>
      </c>
      <c r="AT227" s="143" t="s">
        <v>168</v>
      </c>
      <c r="AU227" s="143" t="s">
        <v>87</v>
      </c>
      <c r="AY227" s="19" t="s">
        <v>165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9" t="s">
        <v>39</v>
      </c>
      <c r="BK227" s="144">
        <f>ROUND(I227*H227,2)</f>
        <v>0</v>
      </c>
      <c r="BL227" s="19" t="s">
        <v>173</v>
      </c>
      <c r="BM227" s="143" t="s">
        <v>2637</v>
      </c>
    </row>
    <row r="228" spans="2:65" s="1" customFormat="1" ht="10.199999999999999" hidden="1">
      <c r="B228" s="35"/>
      <c r="D228" s="145" t="s">
        <v>175</v>
      </c>
      <c r="F228" s="146" t="s">
        <v>2638</v>
      </c>
      <c r="I228" s="147"/>
      <c r="L228" s="35"/>
      <c r="M228" s="148"/>
      <c r="T228" s="56"/>
      <c r="AT228" s="19" t="s">
        <v>175</v>
      </c>
      <c r="AU228" s="19" t="s">
        <v>87</v>
      </c>
    </row>
    <row r="229" spans="2:65" s="1" customFormat="1" ht="37.799999999999997" customHeight="1">
      <c r="B229" s="35"/>
      <c r="C229" s="132" t="s">
        <v>423</v>
      </c>
      <c r="D229" s="132" t="s">
        <v>168</v>
      </c>
      <c r="E229" s="133" t="s">
        <v>2639</v>
      </c>
      <c r="F229" s="134" t="s">
        <v>2640</v>
      </c>
      <c r="G229" s="135" t="s">
        <v>183</v>
      </c>
      <c r="H229" s="136">
        <v>9.61</v>
      </c>
      <c r="I229" s="137"/>
      <c r="J229" s="138">
        <f>ROUND(I229*H229,2)</f>
        <v>0</v>
      </c>
      <c r="K229" s="134" t="s">
        <v>172</v>
      </c>
      <c r="L229" s="35"/>
      <c r="M229" s="139" t="s">
        <v>31</v>
      </c>
      <c r="N229" s="140" t="s">
        <v>49</v>
      </c>
      <c r="P229" s="141">
        <f>O229*H229</f>
        <v>0</v>
      </c>
      <c r="Q229" s="141">
        <v>8.0999999999999996E-4</v>
      </c>
      <c r="R229" s="141">
        <f>Q229*H229</f>
        <v>7.7840999999999995E-3</v>
      </c>
      <c r="S229" s="141">
        <v>0</v>
      </c>
      <c r="T229" s="142">
        <f>S229*H229</f>
        <v>0</v>
      </c>
      <c r="AR229" s="143" t="s">
        <v>173</v>
      </c>
      <c r="AT229" s="143" t="s">
        <v>168</v>
      </c>
      <c r="AU229" s="143" t="s">
        <v>87</v>
      </c>
      <c r="AY229" s="19" t="s">
        <v>165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9" t="s">
        <v>39</v>
      </c>
      <c r="BK229" s="144">
        <f>ROUND(I229*H229,2)</f>
        <v>0</v>
      </c>
      <c r="BL229" s="19" t="s">
        <v>173</v>
      </c>
      <c r="BM229" s="143" t="s">
        <v>2641</v>
      </c>
    </row>
    <row r="230" spans="2:65" s="1" customFormat="1" ht="10.199999999999999" hidden="1">
      <c r="B230" s="35"/>
      <c r="D230" s="145" t="s">
        <v>175</v>
      </c>
      <c r="F230" s="146" t="s">
        <v>2642</v>
      </c>
      <c r="I230" s="147"/>
      <c r="L230" s="35"/>
      <c r="M230" s="148"/>
      <c r="T230" s="56"/>
      <c r="AT230" s="19" t="s">
        <v>175</v>
      </c>
      <c r="AU230" s="19" t="s">
        <v>87</v>
      </c>
    </row>
    <row r="231" spans="2:65" s="12" customFormat="1" ht="20.399999999999999">
      <c r="B231" s="149"/>
      <c r="D231" s="150" t="s">
        <v>177</v>
      </c>
      <c r="E231" s="151" t="s">
        <v>31</v>
      </c>
      <c r="F231" s="152" t="s">
        <v>2631</v>
      </c>
      <c r="H231" s="151" t="s">
        <v>31</v>
      </c>
      <c r="I231" s="153"/>
      <c r="L231" s="149"/>
      <c r="M231" s="154"/>
      <c r="T231" s="155"/>
      <c r="AT231" s="151" t="s">
        <v>177</v>
      </c>
      <c r="AU231" s="151" t="s">
        <v>87</v>
      </c>
      <c r="AV231" s="12" t="s">
        <v>39</v>
      </c>
      <c r="AW231" s="12" t="s">
        <v>38</v>
      </c>
      <c r="AX231" s="12" t="s">
        <v>78</v>
      </c>
      <c r="AY231" s="151" t="s">
        <v>165</v>
      </c>
    </row>
    <row r="232" spans="2:65" s="13" customFormat="1" ht="10.199999999999999">
      <c r="B232" s="156"/>
      <c r="D232" s="150" t="s">
        <v>177</v>
      </c>
      <c r="E232" s="157" t="s">
        <v>31</v>
      </c>
      <c r="F232" s="158" t="s">
        <v>2632</v>
      </c>
      <c r="H232" s="159">
        <v>6.25</v>
      </c>
      <c r="I232" s="160"/>
      <c r="L232" s="156"/>
      <c r="M232" s="161"/>
      <c r="T232" s="162"/>
      <c r="AT232" s="157" t="s">
        <v>177</v>
      </c>
      <c r="AU232" s="157" t="s">
        <v>87</v>
      </c>
      <c r="AV232" s="13" t="s">
        <v>87</v>
      </c>
      <c r="AW232" s="13" t="s">
        <v>38</v>
      </c>
      <c r="AX232" s="13" t="s">
        <v>78</v>
      </c>
      <c r="AY232" s="157" t="s">
        <v>165</v>
      </c>
    </row>
    <row r="233" spans="2:65" s="12" customFormat="1" ht="10.199999999999999">
      <c r="B233" s="149"/>
      <c r="D233" s="150" t="s">
        <v>177</v>
      </c>
      <c r="E233" s="151" t="s">
        <v>31</v>
      </c>
      <c r="F233" s="152" t="s">
        <v>2633</v>
      </c>
      <c r="H233" s="151" t="s">
        <v>31</v>
      </c>
      <c r="I233" s="153"/>
      <c r="L233" s="149"/>
      <c r="M233" s="154"/>
      <c r="T233" s="155"/>
      <c r="AT233" s="151" t="s">
        <v>177</v>
      </c>
      <c r="AU233" s="151" t="s">
        <v>87</v>
      </c>
      <c r="AV233" s="12" t="s">
        <v>39</v>
      </c>
      <c r="AW233" s="12" t="s">
        <v>38</v>
      </c>
      <c r="AX233" s="12" t="s">
        <v>78</v>
      </c>
      <c r="AY233" s="151" t="s">
        <v>165</v>
      </c>
    </row>
    <row r="234" spans="2:65" s="13" customFormat="1" ht="10.199999999999999">
      <c r="B234" s="156"/>
      <c r="D234" s="150" t="s">
        <v>177</v>
      </c>
      <c r="E234" s="157" t="s">
        <v>31</v>
      </c>
      <c r="F234" s="158" t="s">
        <v>2634</v>
      </c>
      <c r="H234" s="159">
        <v>3.36</v>
      </c>
      <c r="I234" s="160"/>
      <c r="L234" s="156"/>
      <c r="M234" s="161"/>
      <c r="T234" s="162"/>
      <c r="AT234" s="157" t="s">
        <v>177</v>
      </c>
      <c r="AU234" s="157" t="s">
        <v>87</v>
      </c>
      <c r="AV234" s="13" t="s">
        <v>87</v>
      </c>
      <c r="AW234" s="13" t="s">
        <v>38</v>
      </c>
      <c r="AX234" s="13" t="s">
        <v>78</v>
      </c>
      <c r="AY234" s="157" t="s">
        <v>165</v>
      </c>
    </row>
    <row r="235" spans="2:65" s="14" customFormat="1" ht="10.199999999999999">
      <c r="B235" s="163"/>
      <c r="D235" s="150" t="s">
        <v>177</v>
      </c>
      <c r="E235" s="164" t="s">
        <v>31</v>
      </c>
      <c r="F235" s="165" t="s">
        <v>180</v>
      </c>
      <c r="H235" s="166">
        <v>9.61</v>
      </c>
      <c r="I235" s="167"/>
      <c r="L235" s="163"/>
      <c r="M235" s="168"/>
      <c r="T235" s="169"/>
      <c r="AT235" s="164" t="s">
        <v>177</v>
      </c>
      <c r="AU235" s="164" t="s">
        <v>87</v>
      </c>
      <c r="AV235" s="14" t="s">
        <v>173</v>
      </c>
      <c r="AW235" s="14" t="s">
        <v>38</v>
      </c>
      <c r="AX235" s="14" t="s">
        <v>39</v>
      </c>
      <c r="AY235" s="164" t="s">
        <v>165</v>
      </c>
    </row>
    <row r="236" spans="2:65" s="1" customFormat="1" ht="37.799999999999997" customHeight="1">
      <c r="B236" s="35"/>
      <c r="C236" s="132" t="s">
        <v>428</v>
      </c>
      <c r="D236" s="132" t="s">
        <v>168</v>
      </c>
      <c r="E236" s="133" t="s">
        <v>2643</v>
      </c>
      <c r="F236" s="134" t="s">
        <v>2644</v>
      </c>
      <c r="G236" s="135" t="s">
        <v>183</v>
      </c>
      <c r="H236" s="136">
        <v>9.61</v>
      </c>
      <c r="I236" s="137"/>
      <c r="J236" s="138">
        <f>ROUND(I236*H236,2)</f>
        <v>0</v>
      </c>
      <c r="K236" s="134" t="s">
        <v>172</v>
      </c>
      <c r="L236" s="35"/>
      <c r="M236" s="139" t="s">
        <v>31</v>
      </c>
      <c r="N236" s="140" t="s">
        <v>49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173</v>
      </c>
      <c r="AT236" s="143" t="s">
        <v>168</v>
      </c>
      <c r="AU236" s="143" t="s">
        <v>87</v>
      </c>
      <c r="AY236" s="19" t="s">
        <v>165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9" t="s">
        <v>39</v>
      </c>
      <c r="BK236" s="144">
        <f>ROUND(I236*H236,2)</f>
        <v>0</v>
      </c>
      <c r="BL236" s="19" t="s">
        <v>173</v>
      </c>
      <c r="BM236" s="143" t="s">
        <v>2645</v>
      </c>
    </row>
    <row r="237" spans="2:65" s="1" customFormat="1" ht="10.199999999999999" hidden="1">
      <c r="B237" s="35"/>
      <c r="D237" s="145" t="s">
        <v>175</v>
      </c>
      <c r="F237" s="146" t="s">
        <v>2646</v>
      </c>
      <c r="I237" s="147"/>
      <c r="L237" s="35"/>
      <c r="M237" s="148"/>
      <c r="T237" s="56"/>
      <c r="AT237" s="19" t="s">
        <v>175</v>
      </c>
      <c r="AU237" s="19" t="s">
        <v>87</v>
      </c>
    </row>
    <row r="238" spans="2:65" s="1" customFormat="1" ht="37.799999999999997" customHeight="1">
      <c r="B238" s="35"/>
      <c r="C238" s="132" t="s">
        <v>433</v>
      </c>
      <c r="D238" s="132" t="s">
        <v>168</v>
      </c>
      <c r="E238" s="133" t="s">
        <v>2647</v>
      </c>
      <c r="F238" s="134" t="s">
        <v>2648</v>
      </c>
      <c r="G238" s="135" t="s">
        <v>183</v>
      </c>
      <c r="H238" s="136">
        <v>3.24</v>
      </c>
      <c r="I238" s="137"/>
      <c r="J238" s="138">
        <f>ROUND(I238*H238,2)</f>
        <v>0</v>
      </c>
      <c r="K238" s="134" t="s">
        <v>31</v>
      </c>
      <c r="L238" s="35"/>
      <c r="M238" s="139" t="s">
        <v>31</v>
      </c>
      <c r="N238" s="140" t="s">
        <v>49</v>
      </c>
      <c r="P238" s="141">
        <f>O238*H238</f>
        <v>0</v>
      </c>
      <c r="Q238" s="141">
        <v>1.1968320000000001E-3</v>
      </c>
      <c r="R238" s="141">
        <f>Q238*H238</f>
        <v>3.8777356800000005E-3</v>
      </c>
      <c r="S238" s="141">
        <v>0</v>
      </c>
      <c r="T238" s="142">
        <f>S238*H238</f>
        <v>0</v>
      </c>
      <c r="AR238" s="143" t="s">
        <v>173</v>
      </c>
      <c r="AT238" s="143" t="s">
        <v>168</v>
      </c>
      <c r="AU238" s="143" t="s">
        <v>87</v>
      </c>
      <c r="AY238" s="19" t="s">
        <v>165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9" t="s">
        <v>39</v>
      </c>
      <c r="BK238" s="144">
        <f>ROUND(I238*H238,2)</f>
        <v>0</v>
      </c>
      <c r="BL238" s="19" t="s">
        <v>173</v>
      </c>
      <c r="BM238" s="143" t="s">
        <v>2649</v>
      </c>
    </row>
    <row r="239" spans="2:65" s="13" customFormat="1" ht="10.199999999999999">
      <c r="B239" s="156"/>
      <c r="D239" s="150" t="s">
        <v>177</v>
      </c>
      <c r="E239" s="157" t="s">
        <v>31</v>
      </c>
      <c r="F239" s="158" t="s">
        <v>2650</v>
      </c>
      <c r="H239" s="159">
        <v>3.24</v>
      </c>
      <c r="I239" s="160"/>
      <c r="L239" s="156"/>
      <c r="M239" s="161"/>
      <c r="T239" s="162"/>
      <c r="AT239" s="157" t="s">
        <v>177</v>
      </c>
      <c r="AU239" s="157" t="s">
        <v>87</v>
      </c>
      <c r="AV239" s="13" t="s">
        <v>87</v>
      </c>
      <c r="AW239" s="13" t="s">
        <v>38</v>
      </c>
      <c r="AX239" s="13" t="s">
        <v>39</v>
      </c>
      <c r="AY239" s="157" t="s">
        <v>165</v>
      </c>
    </row>
    <row r="240" spans="2:65" s="1" customFormat="1" ht="37.799999999999997" customHeight="1">
      <c r="B240" s="35"/>
      <c r="C240" s="132" t="s">
        <v>438</v>
      </c>
      <c r="D240" s="132" t="s">
        <v>168</v>
      </c>
      <c r="E240" s="133" t="s">
        <v>2651</v>
      </c>
      <c r="F240" s="134" t="s">
        <v>2652</v>
      </c>
      <c r="G240" s="135" t="s">
        <v>183</v>
      </c>
      <c r="H240" s="136">
        <v>3.24</v>
      </c>
      <c r="I240" s="137"/>
      <c r="J240" s="138">
        <f>ROUND(I240*H240,2)</f>
        <v>0</v>
      </c>
      <c r="K240" s="134" t="s">
        <v>31</v>
      </c>
      <c r="L240" s="35"/>
      <c r="M240" s="139" t="s">
        <v>31</v>
      </c>
      <c r="N240" s="140" t="s">
        <v>49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173</v>
      </c>
      <c r="AT240" s="143" t="s">
        <v>168</v>
      </c>
      <c r="AU240" s="143" t="s">
        <v>87</v>
      </c>
      <c r="AY240" s="19" t="s">
        <v>165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9" t="s">
        <v>39</v>
      </c>
      <c r="BK240" s="144">
        <f>ROUND(I240*H240,2)</f>
        <v>0</v>
      </c>
      <c r="BL240" s="19" t="s">
        <v>173</v>
      </c>
      <c r="BM240" s="143" t="s">
        <v>2653</v>
      </c>
    </row>
    <row r="241" spans="2:65" s="1" customFormat="1" ht="78" customHeight="1">
      <c r="B241" s="35"/>
      <c r="C241" s="132" t="s">
        <v>447</v>
      </c>
      <c r="D241" s="132" t="s">
        <v>168</v>
      </c>
      <c r="E241" s="133" t="s">
        <v>2654</v>
      </c>
      <c r="F241" s="134" t="s">
        <v>2655</v>
      </c>
      <c r="G241" s="135" t="s">
        <v>1278</v>
      </c>
      <c r="H241" s="136">
        <v>0.13200000000000001</v>
      </c>
      <c r="I241" s="137"/>
      <c r="J241" s="138">
        <f>ROUND(I241*H241,2)</f>
        <v>0</v>
      </c>
      <c r="K241" s="134" t="s">
        <v>172</v>
      </c>
      <c r="L241" s="35"/>
      <c r="M241" s="139" t="s">
        <v>31</v>
      </c>
      <c r="N241" s="140" t="s">
        <v>49</v>
      </c>
      <c r="P241" s="141">
        <f>O241*H241</f>
        <v>0</v>
      </c>
      <c r="Q241" s="141">
        <v>1.05555</v>
      </c>
      <c r="R241" s="141">
        <f>Q241*H241</f>
        <v>0.1393326</v>
      </c>
      <c r="S241" s="141">
        <v>0</v>
      </c>
      <c r="T241" s="142">
        <f>S241*H241</f>
        <v>0</v>
      </c>
      <c r="AR241" s="143" t="s">
        <v>173</v>
      </c>
      <c r="AT241" s="143" t="s">
        <v>168</v>
      </c>
      <c r="AU241" s="143" t="s">
        <v>87</v>
      </c>
      <c r="AY241" s="19" t="s">
        <v>165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9" t="s">
        <v>39</v>
      </c>
      <c r="BK241" s="144">
        <f>ROUND(I241*H241,2)</f>
        <v>0</v>
      </c>
      <c r="BL241" s="19" t="s">
        <v>173</v>
      </c>
      <c r="BM241" s="143" t="s">
        <v>2656</v>
      </c>
    </row>
    <row r="242" spans="2:65" s="1" customFormat="1" ht="10.199999999999999" hidden="1">
      <c r="B242" s="35"/>
      <c r="D242" s="145" t="s">
        <v>175</v>
      </c>
      <c r="F242" s="146" t="s">
        <v>2657</v>
      </c>
      <c r="I242" s="147"/>
      <c r="L242" s="35"/>
      <c r="M242" s="148"/>
      <c r="T242" s="56"/>
      <c r="AT242" s="19" t="s">
        <v>175</v>
      </c>
      <c r="AU242" s="19" t="s">
        <v>87</v>
      </c>
    </row>
    <row r="243" spans="2:65" s="12" customFormat="1" ht="10.199999999999999">
      <c r="B243" s="149"/>
      <c r="D243" s="150" t="s">
        <v>177</v>
      </c>
      <c r="E243" s="151" t="s">
        <v>31</v>
      </c>
      <c r="F243" s="152" t="s">
        <v>2658</v>
      </c>
      <c r="H243" s="151" t="s">
        <v>31</v>
      </c>
      <c r="I243" s="153"/>
      <c r="L243" s="149"/>
      <c r="M243" s="154"/>
      <c r="T243" s="155"/>
      <c r="AT243" s="151" t="s">
        <v>177</v>
      </c>
      <c r="AU243" s="151" t="s">
        <v>87</v>
      </c>
      <c r="AV243" s="12" t="s">
        <v>39</v>
      </c>
      <c r="AW243" s="12" t="s">
        <v>38</v>
      </c>
      <c r="AX243" s="12" t="s">
        <v>78</v>
      </c>
      <c r="AY243" s="151" t="s">
        <v>165</v>
      </c>
    </row>
    <row r="244" spans="2:65" s="13" customFormat="1" ht="10.199999999999999">
      <c r="B244" s="156"/>
      <c r="D244" s="150" t="s">
        <v>177</v>
      </c>
      <c r="E244" s="157" t="s">
        <v>31</v>
      </c>
      <c r="F244" s="158" t="s">
        <v>2659</v>
      </c>
      <c r="H244" s="159">
        <v>0.13200000000000001</v>
      </c>
      <c r="I244" s="160"/>
      <c r="L244" s="156"/>
      <c r="M244" s="161"/>
      <c r="T244" s="162"/>
      <c r="AT244" s="157" t="s">
        <v>177</v>
      </c>
      <c r="AU244" s="157" t="s">
        <v>87</v>
      </c>
      <c r="AV244" s="13" t="s">
        <v>87</v>
      </c>
      <c r="AW244" s="13" t="s">
        <v>38</v>
      </c>
      <c r="AX244" s="13" t="s">
        <v>78</v>
      </c>
      <c r="AY244" s="157" t="s">
        <v>165</v>
      </c>
    </row>
    <row r="245" spans="2:65" s="14" customFormat="1" ht="10.199999999999999">
      <c r="B245" s="163"/>
      <c r="D245" s="150" t="s">
        <v>177</v>
      </c>
      <c r="E245" s="164" t="s">
        <v>31</v>
      </c>
      <c r="F245" s="165" t="s">
        <v>180</v>
      </c>
      <c r="H245" s="166">
        <v>0.13200000000000001</v>
      </c>
      <c r="I245" s="167"/>
      <c r="L245" s="163"/>
      <c r="M245" s="168"/>
      <c r="T245" s="169"/>
      <c r="AT245" s="164" t="s">
        <v>177</v>
      </c>
      <c r="AU245" s="164" t="s">
        <v>87</v>
      </c>
      <c r="AV245" s="14" t="s">
        <v>173</v>
      </c>
      <c r="AW245" s="14" t="s">
        <v>38</v>
      </c>
      <c r="AX245" s="14" t="s">
        <v>39</v>
      </c>
      <c r="AY245" s="164" t="s">
        <v>165</v>
      </c>
    </row>
    <row r="246" spans="2:65" s="1" customFormat="1" ht="66.75" customHeight="1">
      <c r="B246" s="35"/>
      <c r="C246" s="132" t="s">
        <v>483</v>
      </c>
      <c r="D246" s="132" t="s">
        <v>168</v>
      </c>
      <c r="E246" s="133" t="s">
        <v>2660</v>
      </c>
      <c r="F246" s="134" t="s">
        <v>2661</v>
      </c>
      <c r="G246" s="135" t="s">
        <v>183</v>
      </c>
      <c r="H246" s="136">
        <v>0.83799999999999997</v>
      </c>
      <c r="I246" s="137"/>
      <c r="J246" s="138">
        <f>ROUND(I246*H246,2)</f>
        <v>0</v>
      </c>
      <c r="K246" s="134" t="s">
        <v>172</v>
      </c>
      <c r="L246" s="35"/>
      <c r="M246" s="139" t="s">
        <v>31</v>
      </c>
      <c r="N246" s="140" t="s">
        <v>49</v>
      </c>
      <c r="P246" s="141">
        <f>O246*H246</f>
        <v>0</v>
      </c>
      <c r="Q246" s="141">
        <v>0.21312</v>
      </c>
      <c r="R246" s="141">
        <f>Q246*H246</f>
        <v>0.17859455999999999</v>
      </c>
      <c r="S246" s="141">
        <v>0</v>
      </c>
      <c r="T246" s="142">
        <f>S246*H246</f>
        <v>0</v>
      </c>
      <c r="AR246" s="143" t="s">
        <v>173</v>
      </c>
      <c r="AT246" s="143" t="s">
        <v>168</v>
      </c>
      <c r="AU246" s="143" t="s">
        <v>87</v>
      </c>
      <c r="AY246" s="19" t="s">
        <v>165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9" t="s">
        <v>39</v>
      </c>
      <c r="BK246" s="144">
        <f>ROUND(I246*H246,2)</f>
        <v>0</v>
      </c>
      <c r="BL246" s="19" t="s">
        <v>173</v>
      </c>
      <c r="BM246" s="143" t="s">
        <v>2662</v>
      </c>
    </row>
    <row r="247" spans="2:65" s="1" customFormat="1" ht="10.199999999999999" hidden="1">
      <c r="B247" s="35"/>
      <c r="D247" s="145" t="s">
        <v>175</v>
      </c>
      <c r="F247" s="146" t="s">
        <v>2663</v>
      </c>
      <c r="I247" s="147"/>
      <c r="L247" s="35"/>
      <c r="M247" s="148"/>
      <c r="T247" s="56"/>
      <c r="AT247" s="19" t="s">
        <v>175</v>
      </c>
      <c r="AU247" s="19" t="s">
        <v>87</v>
      </c>
    </row>
    <row r="248" spans="2:65" s="12" customFormat="1" ht="10.199999999999999">
      <c r="B248" s="149"/>
      <c r="D248" s="150" t="s">
        <v>177</v>
      </c>
      <c r="E248" s="151" t="s">
        <v>31</v>
      </c>
      <c r="F248" s="152" t="s">
        <v>2664</v>
      </c>
      <c r="H248" s="151" t="s">
        <v>31</v>
      </c>
      <c r="I248" s="153"/>
      <c r="L248" s="149"/>
      <c r="M248" s="154"/>
      <c r="T248" s="155"/>
      <c r="AT248" s="151" t="s">
        <v>177</v>
      </c>
      <c r="AU248" s="151" t="s">
        <v>87</v>
      </c>
      <c r="AV248" s="12" t="s">
        <v>39</v>
      </c>
      <c r="AW248" s="12" t="s">
        <v>38</v>
      </c>
      <c r="AX248" s="12" t="s">
        <v>78</v>
      </c>
      <c r="AY248" s="151" t="s">
        <v>165</v>
      </c>
    </row>
    <row r="249" spans="2:65" s="13" customFormat="1" ht="10.199999999999999">
      <c r="B249" s="156"/>
      <c r="D249" s="150" t="s">
        <v>177</v>
      </c>
      <c r="E249" s="157" t="s">
        <v>31</v>
      </c>
      <c r="F249" s="158" t="s">
        <v>2665</v>
      </c>
      <c r="H249" s="159">
        <v>0.83799999999999997</v>
      </c>
      <c r="I249" s="160"/>
      <c r="L249" s="156"/>
      <c r="M249" s="161"/>
      <c r="T249" s="162"/>
      <c r="AT249" s="157" t="s">
        <v>177</v>
      </c>
      <c r="AU249" s="157" t="s">
        <v>87</v>
      </c>
      <c r="AV249" s="13" t="s">
        <v>87</v>
      </c>
      <c r="AW249" s="13" t="s">
        <v>38</v>
      </c>
      <c r="AX249" s="13" t="s">
        <v>78</v>
      </c>
      <c r="AY249" s="157" t="s">
        <v>165</v>
      </c>
    </row>
    <row r="250" spans="2:65" s="14" customFormat="1" ht="10.199999999999999">
      <c r="B250" s="163"/>
      <c r="D250" s="150" t="s">
        <v>177</v>
      </c>
      <c r="E250" s="164" t="s">
        <v>31</v>
      </c>
      <c r="F250" s="165" t="s">
        <v>180</v>
      </c>
      <c r="H250" s="166">
        <v>0.83799999999999997</v>
      </c>
      <c r="I250" s="167"/>
      <c r="L250" s="163"/>
      <c r="M250" s="168"/>
      <c r="T250" s="169"/>
      <c r="AT250" s="164" t="s">
        <v>177</v>
      </c>
      <c r="AU250" s="164" t="s">
        <v>87</v>
      </c>
      <c r="AV250" s="14" t="s">
        <v>173</v>
      </c>
      <c r="AW250" s="14" t="s">
        <v>38</v>
      </c>
      <c r="AX250" s="14" t="s">
        <v>39</v>
      </c>
      <c r="AY250" s="164" t="s">
        <v>165</v>
      </c>
    </row>
    <row r="251" spans="2:65" s="1" customFormat="1" ht="24.15" customHeight="1">
      <c r="B251" s="35"/>
      <c r="C251" s="132" t="s">
        <v>495</v>
      </c>
      <c r="D251" s="132" t="s">
        <v>168</v>
      </c>
      <c r="E251" s="133" t="s">
        <v>2666</v>
      </c>
      <c r="F251" s="134" t="s">
        <v>2667</v>
      </c>
      <c r="G251" s="135" t="s">
        <v>1060</v>
      </c>
      <c r="H251" s="136">
        <v>1.44</v>
      </c>
      <c r="I251" s="137"/>
      <c r="J251" s="138">
        <f>ROUND(I251*H251,2)</f>
        <v>0</v>
      </c>
      <c r="K251" s="134" t="s">
        <v>172</v>
      </c>
      <c r="L251" s="35"/>
      <c r="M251" s="139" t="s">
        <v>31</v>
      </c>
      <c r="N251" s="140" t="s">
        <v>49</v>
      </c>
      <c r="P251" s="141">
        <f>O251*H251</f>
        <v>0</v>
      </c>
      <c r="Q251" s="141">
        <v>2.5019800000000001</v>
      </c>
      <c r="R251" s="141">
        <f>Q251*H251</f>
        <v>3.6028511999999999</v>
      </c>
      <c r="S251" s="141">
        <v>0</v>
      </c>
      <c r="T251" s="142">
        <f>S251*H251</f>
        <v>0</v>
      </c>
      <c r="AR251" s="143" t="s">
        <v>173</v>
      </c>
      <c r="AT251" s="143" t="s">
        <v>168</v>
      </c>
      <c r="AU251" s="143" t="s">
        <v>87</v>
      </c>
      <c r="AY251" s="19" t="s">
        <v>165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9" t="s">
        <v>39</v>
      </c>
      <c r="BK251" s="144">
        <f>ROUND(I251*H251,2)</f>
        <v>0</v>
      </c>
      <c r="BL251" s="19" t="s">
        <v>173</v>
      </c>
      <c r="BM251" s="143" t="s">
        <v>2668</v>
      </c>
    </row>
    <row r="252" spans="2:65" s="1" customFormat="1" ht="10.199999999999999" hidden="1">
      <c r="B252" s="35"/>
      <c r="D252" s="145" t="s">
        <v>175</v>
      </c>
      <c r="F252" s="146" t="s">
        <v>2669</v>
      </c>
      <c r="I252" s="147"/>
      <c r="L252" s="35"/>
      <c r="M252" s="148"/>
      <c r="T252" s="56"/>
      <c r="AT252" s="19" t="s">
        <v>175</v>
      </c>
      <c r="AU252" s="19" t="s">
        <v>87</v>
      </c>
    </row>
    <row r="253" spans="2:65" s="1" customFormat="1" ht="19.2">
      <c r="B253" s="35"/>
      <c r="D253" s="150" t="s">
        <v>443</v>
      </c>
      <c r="F253" s="187" t="s">
        <v>2565</v>
      </c>
      <c r="I253" s="147"/>
      <c r="L253" s="35"/>
      <c r="M253" s="148"/>
      <c r="T253" s="56"/>
      <c r="AT253" s="19" t="s">
        <v>443</v>
      </c>
      <c r="AU253" s="19" t="s">
        <v>87</v>
      </c>
    </row>
    <row r="254" spans="2:65" s="12" customFormat="1" ht="20.399999999999999">
      <c r="B254" s="149"/>
      <c r="D254" s="150" t="s">
        <v>177</v>
      </c>
      <c r="E254" s="151" t="s">
        <v>31</v>
      </c>
      <c r="F254" s="152" t="s">
        <v>2670</v>
      </c>
      <c r="H254" s="151" t="s">
        <v>31</v>
      </c>
      <c r="I254" s="153"/>
      <c r="L254" s="149"/>
      <c r="M254" s="154"/>
      <c r="T254" s="155"/>
      <c r="AT254" s="151" t="s">
        <v>177</v>
      </c>
      <c r="AU254" s="151" t="s">
        <v>87</v>
      </c>
      <c r="AV254" s="12" t="s">
        <v>39</v>
      </c>
      <c r="AW254" s="12" t="s">
        <v>38</v>
      </c>
      <c r="AX254" s="12" t="s">
        <v>78</v>
      </c>
      <c r="AY254" s="151" t="s">
        <v>165</v>
      </c>
    </row>
    <row r="255" spans="2:65" s="13" customFormat="1" ht="10.199999999999999">
      <c r="B255" s="156"/>
      <c r="D255" s="150" t="s">
        <v>177</v>
      </c>
      <c r="E255" s="157" t="s">
        <v>31</v>
      </c>
      <c r="F255" s="158" t="s">
        <v>2671</v>
      </c>
      <c r="H255" s="159">
        <v>1.44</v>
      </c>
      <c r="I255" s="160"/>
      <c r="L255" s="156"/>
      <c r="M255" s="161"/>
      <c r="T255" s="162"/>
      <c r="AT255" s="157" t="s">
        <v>177</v>
      </c>
      <c r="AU255" s="157" t="s">
        <v>87</v>
      </c>
      <c r="AV255" s="13" t="s">
        <v>87</v>
      </c>
      <c r="AW255" s="13" t="s">
        <v>38</v>
      </c>
      <c r="AX255" s="13" t="s">
        <v>78</v>
      </c>
      <c r="AY255" s="157" t="s">
        <v>165</v>
      </c>
    </row>
    <row r="256" spans="2:65" s="14" customFormat="1" ht="10.199999999999999">
      <c r="B256" s="163"/>
      <c r="D256" s="150" t="s">
        <v>177</v>
      </c>
      <c r="E256" s="164" t="s">
        <v>31</v>
      </c>
      <c r="F256" s="165" t="s">
        <v>180</v>
      </c>
      <c r="H256" s="166">
        <v>1.44</v>
      </c>
      <c r="I256" s="167"/>
      <c r="L256" s="163"/>
      <c r="M256" s="168"/>
      <c r="T256" s="169"/>
      <c r="AT256" s="164" t="s">
        <v>177</v>
      </c>
      <c r="AU256" s="164" t="s">
        <v>87</v>
      </c>
      <c r="AV256" s="14" t="s">
        <v>173</v>
      </c>
      <c r="AW256" s="14" t="s">
        <v>38</v>
      </c>
      <c r="AX256" s="14" t="s">
        <v>39</v>
      </c>
      <c r="AY256" s="164" t="s">
        <v>165</v>
      </c>
    </row>
    <row r="257" spans="2:65" s="1" customFormat="1" ht="24.15" customHeight="1">
      <c r="B257" s="35"/>
      <c r="C257" s="132" t="s">
        <v>502</v>
      </c>
      <c r="D257" s="132" t="s">
        <v>168</v>
      </c>
      <c r="E257" s="133" t="s">
        <v>2672</v>
      </c>
      <c r="F257" s="134" t="s">
        <v>2673</v>
      </c>
      <c r="G257" s="135" t="s">
        <v>183</v>
      </c>
      <c r="H257" s="136">
        <v>16.8</v>
      </c>
      <c r="I257" s="137"/>
      <c r="J257" s="138">
        <f>ROUND(I257*H257,2)</f>
        <v>0</v>
      </c>
      <c r="K257" s="134" t="s">
        <v>172</v>
      </c>
      <c r="L257" s="35"/>
      <c r="M257" s="139" t="s">
        <v>31</v>
      </c>
      <c r="N257" s="140" t="s">
        <v>49</v>
      </c>
      <c r="P257" s="141">
        <f>O257*H257</f>
        <v>0</v>
      </c>
      <c r="Q257" s="141">
        <v>1.1169999999999999E-2</v>
      </c>
      <c r="R257" s="141">
        <f>Q257*H257</f>
        <v>0.18765599999999999</v>
      </c>
      <c r="S257" s="141">
        <v>0</v>
      </c>
      <c r="T257" s="142">
        <f>S257*H257</f>
        <v>0</v>
      </c>
      <c r="AR257" s="143" t="s">
        <v>173</v>
      </c>
      <c r="AT257" s="143" t="s">
        <v>168</v>
      </c>
      <c r="AU257" s="143" t="s">
        <v>87</v>
      </c>
      <c r="AY257" s="19" t="s">
        <v>165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9" t="s">
        <v>39</v>
      </c>
      <c r="BK257" s="144">
        <f>ROUND(I257*H257,2)</f>
        <v>0</v>
      </c>
      <c r="BL257" s="19" t="s">
        <v>173</v>
      </c>
      <c r="BM257" s="143" t="s">
        <v>2674</v>
      </c>
    </row>
    <row r="258" spans="2:65" s="1" customFormat="1" ht="10.199999999999999" hidden="1">
      <c r="B258" s="35"/>
      <c r="D258" s="145" t="s">
        <v>175</v>
      </c>
      <c r="F258" s="146" t="s">
        <v>2675</v>
      </c>
      <c r="I258" s="147"/>
      <c r="L258" s="35"/>
      <c r="M258" s="148"/>
      <c r="T258" s="56"/>
      <c r="AT258" s="19" t="s">
        <v>175</v>
      </c>
      <c r="AU258" s="19" t="s">
        <v>87</v>
      </c>
    </row>
    <row r="259" spans="2:65" s="13" customFormat="1" ht="10.199999999999999">
      <c r="B259" s="156"/>
      <c r="D259" s="150" t="s">
        <v>177</v>
      </c>
      <c r="E259" s="157" t="s">
        <v>31</v>
      </c>
      <c r="F259" s="158" t="s">
        <v>2676</v>
      </c>
      <c r="H259" s="159">
        <v>16.8</v>
      </c>
      <c r="I259" s="160"/>
      <c r="L259" s="156"/>
      <c r="M259" s="161"/>
      <c r="T259" s="162"/>
      <c r="AT259" s="157" t="s">
        <v>177</v>
      </c>
      <c r="AU259" s="157" t="s">
        <v>87</v>
      </c>
      <c r="AV259" s="13" t="s">
        <v>87</v>
      </c>
      <c r="AW259" s="13" t="s">
        <v>38</v>
      </c>
      <c r="AX259" s="13" t="s">
        <v>39</v>
      </c>
      <c r="AY259" s="157" t="s">
        <v>165</v>
      </c>
    </row>
    <row r="260" spans="2:65" s="1" customFormat="1" ht="24.15" customHeight="1">
      <c r="B260" s="35"/>
      <c r="C260" s="132" t="s">
        <v>513</v>
      </c>
      <c r="D260" s="132" t="s">
        <v>168</v>
      </c>
      <c r="E260" s="133" t="s">
        <v>2677</v>
      </c>
      <c r="F260" s="134" t="s">
        <v>2678</v>
      </c>
      <c r="G260" s="135" t="s">
        <v>183</v>
      </c>
      <c r="H260" s="136">
        <v>16.8</v>
      </c>
      <c r="I260" s="137"/>
      <c r="J260" s="138">
        <f>ROUND(I260*H260,2)</f>
        <v>0</v>
      </c>
      <c r="K260" s="134" t="s">
        <v>172</v>
      </c>
      <c r="L260" s="35"/>
      <c r="M260" s="139" t="s">
        <v>31</v>
      </c>
      <c r="N260" s="140" t="s">
        <v>49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173</v>
      </c>
      <c r="AT260" s="143" t="s">
        <v>168</v>
      </c>
      <c r="AU260" s="143" t="s">
        <v>87</v>
      </c>
      <c r="AY260" s="19" t="s">
        <v>165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9" t="s">
        <v>39</v>
      </c>
      <c r="BK260" s="144">
        <f>ROUND(I260*H260,2)</f>
        <v>0</v>
      </c>
      <c r="BL260" s="19" t="s">
        <v>173</v>
      </c>
      <c r="BM260" s="143" t="s">
        <v>2679</v>
      </c>
    </row>
    <row r="261" spans="2:65" s="1" customFormat="1" ht="10.199999999999999" hidden="1">
      <c r="B261" s="35"/>
      <c r="D261" s="145" t="s">
        <v>175</v>
      </c>
      <c r="F261" s="146" t="s">
        <v>2680</v>
      </c>
      <c r="I261" s="147"/>
      <c r="L261" s="35"/>
      <c r="M261" s="148"/>
      <c r="T261" s="56"/>
      <c r="AT261" s="19" t="s">
        <v>175</v>
      </c>
      <c r="AU261" s="19" t="s">
        <v>87</v>
      </c>
    </row>
    <row r="262" spans="2:65" s="1" customFormat="1" ht="24.15" customHeight="1">
      <c r="B262" s="35"/>
      <c r="C262" s="132" t="s">
        <v>525</v>
      </c>
      <c r="D262" s="132" t="s">
        <v>168</v>
      </c>
      <c r="E262" s="133" t="s">
        <v>2681</v>
      </c>
      <c r="F262" s="134" t="s">
        <v>2682</v>
      </c>
      <c r="G262" s="135" t="s">
        <v>1278</v>
      </c>
      <c r="H262" s="136">
        <v>0.10100000000000001</v>
      </c>
      <c r="I262" s="137"/>
      <c r="J262" s="138">
        <f>ROUND(I262*H262,2)</f>
        <v>0</v>
      </c>
      <c r="K262" s="134" t="s">
        <v>172</v>
      </c>
      <c r="L262" s="35"/>
      <c r="M262" s="139" t="s">
        <v>31</v>
      </c>
      <c r="N262" s="140" t="s">
        <v>49</v>
      </c>
      <c r="P262" s="141">
        <f>O262*H262</f>
        <v>0</v>
      </c>
      <c r="Q262" s="141">
        <v>1.05291</v>
      </c>
      <c r="R262" s="141">
        <f>Q262*H262</f>
        <v>0.10634391000000001</v>
      </c>
      <c r="S262" s="141">
        <v>0</v>
      </c>
      <c r="T262" s="142">
        <f>S262*H262</f>
        <v>0</v>
      </c>
      <c r="AR262" s="143" t="s">
        <v>173</v>
      </c>
      <c r="AT262" s="143" t="s">
        <v>168</v>
      </c>
      <c r="AU262" s="143" t="s">
        <v>87</v>
      </c>
      <c r="AY262" s="19" t="s">
        <v>165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9" t="s">
        <v>39</v>
      </c>
      <c r="BK262" s="144">
        <f>ROUND(I262*H262,2)</f>
        <v>0</v>
      </c>
      <c r="BL262" s="19" t="s">
        <v>173</v>
      </c>
      <c r="BM262" s="143" t="s">
        <v>2683</v>
      </c>
    </row>
    <row r="263" spans="2:65" s="1" customFormat="1" ht="10.199999999999999" hidden="1">
      <c r="B263" s="35"/>
      <c r="D263" s="145" t="s">
        <v>175</v>
      </c>
      <c r="F263" s="146" t="s">
        <v>2684</v>
      </c>
      <c r="I263" s="147"/>
      <c r="L263" s="35"/>
      <c r="M263" s="148"/>
      <c r="T263" s="56"/>
      <c r="AT263" s="19" t="s">
        <v>175</v>
      </c>
      <c r="AU263" s="19" t="s">
        <v>87</v>
      </c>
    </row>
    <row r="264" spans="2:65" s="12" customFormat="1" ht="10.199999999999999">
      <c r="B264" s="149"/>
      <c r="D264" s="150" t="s">
        <v>177</v>
      </c>
      <c r="E264" s="151" t="s">
        <v>31</v>
      </c>
      <c r="F264" s="152" t="s">
        <v>2685</v>
      </c>
      <c r="H264" s="151" t="s">
        <v>31</v>
      </c>
      <c r="I264" s="153"/>
      <c r="L264" s="149"/>
      <c r="M264" s="154"/>
      <c r="T264" s="155"/>
      <c r="AT264" s="151" t="s">
        <v>177</v>
      </c>
      <c r="AU264" s="151" t="s">
        <v>87</v>
      </c>
      <c r="AV264" s="12" t="s">
        <v>39</v>
      </c>
      <c r="AW264" s="12" t="s">
        <v>38</v>
      </c>
      <c r="AX264" s="12" t="s">
        <v>78</v>
      </c>
      <c r="AY264" s="151" t="s">
        <v>165</v>
      </c>
    </row>
    <row r="265" spans="2:65" s="13" customFormat="1" ht="10.199999999999999">
      <c r="B265" s="156"/>
      <c r="D265" s="150" t="s">
        <v>177</v>
      </c>
      <c r="E265" s="157" t="s">
        <v>31</v>
      </c>
      <c r="F265" s="158" t="s">
        <v>2686</v>
      </c>
      <c r="H265" s="159">
        <v>0.10100000000000001</v>
      </c>
      <c r="I265" s="160"/>
      <c r="L265" s="156"/>
      <c r="M265" s="161"/>
      <c r="T265" s="162"/>
      <c r="AT265" s="157" t="s">
        <v>177</v>
      </c>
      <c r="AU265" s="157" t="s">
        <v>87</v>
      </c>
      <c r="AV265" s="13" t="s">
        <v>87</v>
      </c>
      <c r="AW265" s="13" t="s">
        <v>38</v>
      </c>
      <c r="AX265" s="13" t="s">
        <v>78</v>
      </c>
      <c r="AY265" s="157" t="s">
        <v>165</v>
      </c>
    </row>
    <row r="266" spans="2:65" s="14" customFormat="1" ht="10.199999999999999">
      <c r="B266" s="163"/>
      <c r="D266" s="150" t="s">
        <v>177</v>
      </c>
      <c r="E266" s="164" t="s">
        <v>31</v>
      </c>
      <c r="F266" s="165" t="s">
        <v>180</v>
      </c>
      <c r="H266" s="166">
        <v>0.10100000000000001</v>
      </c>
      <c r="I266" s="167"/>
      <c r="L266" s="163"/>
      <c r="M266" s="168"/>
      <c r="T266" s="169"/>
      <c r="AT266" s="164" t="s">
        <v>177</v>
      </c>
      <c r="AU266" s="164" t="s">
        <v>87</v>
      </c>
      <c r="AV266" s="14" t="s">
        <v>173</v>
      </c>
      <c r="AW266" s="14" t="s">
        <v>38</v>
      </c>
      <c r="AX266" s="14" t="s">
        <v>39</v>
      </c>
      <c r="AY266" s="164" t="s">
        <v>165</v>
      </c>
    </row>
    <row r="267" spans="2:65" s="11" customFormat="1" ht="22.8" customHeight="1">
      <c r="B267" s="120"/>
      <c r="D267" s="121" t="s">
        <v>77</v>
      </c>
      <c r="E267" s="130" t="s">
        <v>202</v>
      </c>
      <c r="F267" s="130" t="s">
        <v>2687</v>
      </c>
      <c r="I267" s="123"/>
      <c r="J267" s="131">
        <f>BK267</f>
        <v>0</v>
      </c>
      <c r="L267" s="120"/>
      <c r="M267" s="125"/>
      <c r="P267" s="126">
        <f>SUM(P268:P285)</f>
        <v>0</v>
      </c>
      <c r="R267" s="126">
        <f>SUM(R268:R285)</f>
        <v>2.03796</v>
      </c>
      <c r="T267" s="127">
        <f>SUM(T268:T285)</f>
        <v>0</v>
      </c>
      <c r="AR267" s="121" t="s">
        <v>39</v>
      </c>
      <c r="AT267" s="128" t="s">
        <v>77</v>
      </c>
      <c r="AU267" s="128" t="s">
        <v>39</v>
      </c>
      <c r="AY267" s="121" t="s">
        <v>165</v>
      </c>
      <c r="BK267" s="129">
        <f>SUM(BK268:BK285)</f>
        <v>0</v>
      </c>
    </row>
    <row r="268" spans="2:65" s="1" customFormat="1" ht="78" customHeight="1">
      <c r="B268" s="35"/>
      <c r="C268" s="132" t="s">
        <v>530</v>
      </c>
      <c r="D268" s="132" t="s">
        <v>168</v>
      </c>
      <c r="E268" s="133" t="s">
        <v>2688</v>
      </c>
      <c r="F268" s="134" t="s">
        <v>2689</v>
      </c>
      <c r="G268" s="135" t="s">
        <v>183</v>
      </c>
      <c r="H268" s="136">
        <v>3.24</v>
      </c>
      <c r="I268" s="137"/>
      <c r="J268" s="138">
        <f>ROUND(I268*H268,2)</f>
        <v>0</v>
      </c>
      <c r="K268" s="134" t="s">
        <v>172</v>
      </c>
      <c r="L268" s="35"/>
      <c r="M268" s="139" t="s">
        <v>31</v>
      </c>
      <c r="N268" s="140" t="s">
        <v>49</v>
      </c>
      <c r="P268" s="141">
        <f>O268*H268</f>
        <v>0</v>
      </c>
      <c r="Q268" s="141">
        <v>8.8999999999999996E-2</v>
      </c>
      <c r="R268" s="141">
        <f>Q268*H268</f>
        <v>0.28836000000000001</v>
      </c>
      <c r="S268" s="141">
        <v>0</v>
      </c>
      <c r="T268" s="142">
        <f>S268*H268</f>
        <v>0</v>
      </c>
      <c r="AR268" s="143" t="s">
        <v>173</v>
      </c>
      <c r="AT268" s="143" t="s">
        <v>168</v>
      </c>
      <c r="AU268" s="143" t="s">
        <v>87</v>
      </c>
      <c r="AY268" s="19" t="s">
        <v>165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9" t="s">
        <v>39</v>
      </c>
      <c r="BK268" s="144">
        <f>ROUND(I268*H268,2)</f>
        <v>0</v>
      </c>
      <c r="BL268" s="19" t="s">
        <v>173</v>
      </c>
      <c r="BM268" s="143" t="s">
        <v>2690</v>
      </c>
    </row>
    <row r="269" spans="2:65" s="1" customFormat="1" ht="10.199999999999999" hidden="1">
      <c r="B269" s="35"/>
      <c r="D269" s="145" t="s">
        <v>175</v>
      </c>
      <c r="F269" s="146" t="s">
        <v>2691</v>
      </c>
      <c r="I269" s="147"/>
      <c r="L269" s="35"/>
      <c r="M269" s="148"/>
      <c r="T269" s="56"/>
      <c r="AT269" s="19" t="s">
        <v>175</v>
      </c>
      <c r="AU269" s="19" t="s">
        <v>87</v>
      </c>
    </row>
    <row r="270" spans="2:65" s="1" customFormat="1" ht="19.2">
      <c r="B270" s="35"/>
      <c r="D270" s="150" t="s">
        <v>443</v>
      </c>
      <c r="F270" s="187" t="s">
        <v>2692</v>
      </c>
      <c r="I270" s="147"/>
      <c r="L270" s="35"/>
      <c r="M270" s="148"/>
      <c r="T270" s="56"/>
      <c r="AT270" s="19" t="s">
        <v>443</v>
      </c>
      <c r="AU270" s="19" t="s">
        <v>87</v>
      </c>
    </row>
    <row r="271" spans="2:65" s="12" customFormat="1" ht="20.399999999999999">
      <c r="B271" s="149"/>
      <c r="D271" s="150" t="s">
        <v>177</v>
      </c>
      <c r="E271" s="151" t="s">
        <v>31</v>
      </c>
      <c r="F271" s="152" t="s">
        <v>2693</v>
      </c>
      <c r="H271" s="151" t="s">
        <v>31</v>
      </c>
      <c r="I271" s="153"/>
      <c r="L271" s="149"/>
      <c r="M271" s="154"/>
      <c r="T271" s="155"/>
      <c r="AT271" s="151" t="s">
        <v>177</v>
      </c>
      <c r="AU271" s="151" t="s">
        <v>87</v>
      </c>
      <c r="AV271" s="12" t="s">
        <v>39</v>
      </c>
      <c r="AW271" s="12" t="s">
        <v>38</v>
      </c>
      <c r="AX271" s="12" t="s">
        <v>78</v>
      </c>
      <c r="AY271" s="151" t="s">
        <v>165</v>
      </c>
    </row>
    <row r="272" spans="2:65" s="13" customFormat="1" ht="10.199999999999999">
      <c r="B272" s="156"/>
      <c r="D272" s="150" t="s">
        <v>177</v>
      </c>
      <c r="E272" s="157" t="s">
        <v>31</v>
      </c>
      <c r="F272" s="158" t="s">
        <v>2694</v>
      </c>
      <c r="H272" s="159">
        <v>3.24</v>
      </c>
      <c r="I272" s="160"/>
      <c r="L272" s="156"/>
      <c r="M272" s="161"/>
      <c r="T272" s="162"/>
      <c r="AT272" s="157" t="s">
        <v>177</v>
      </c>
      <c r="AU272" s="157" t="s">
        <v>87</v>
      </c>
      <c r="AV272" s="13" t="s">
        <v>87</v>
      </c>
      <c r="AW272" s="13" t="s">
        <v>38</v>
      </c>
      <c r="AX272" s="13" t="s">
        <v>78</v>
      </c>
      <c r="AY272" s="157" t="s">
        <v>165</v>
      </c>
    </row>
    <row r="273" spans="2:65" s="14" customFormat="1" ht="10.199999999999999">
      <c r="B273" s="163"/>
      <c r="D273" s="150" t="s">
        <v>177</v>
      </c>
      <c r="E273" s="164" t="s">
        <v>31</v>
      </c>
      <c r="F273" s="165" t="s">
        <v>180</v>
      </c>
      <c r="H273" s="166">
        <v>3.24</v>
      </c>
      <c r="I273" s="167"/>
      <c r="L273" s="163"/>
      <c r="M273" s="168"/>
      <c r="T273" s="169"/>
      <c r="AT273" s="164" t="s">
        <v>177</v>
      </c>
      <c r="AU273" s="164" t="s">
        <v>87</v>
      </c>
      <c r="AV273" s="14" t="s">
        <v>173</v>
      </c>
      <c r="AW273" s="14" t="s">
        <v>38</v>
      </c>
      <c r="AX273" s="14" t="s">
        <v>39</v>
      </c>
      <c r="AY273" s="164" t="s">
        <v>165</v>
      </c>
    </row>
    <row r="274" spans="2:65" s="1" customFormat="1" ht="24.15" customHeight="1">
      <c r="B274" s="35"/>
      <c r="C274" s="132" t="s">
        <v>537</v>
      </c>
      <c r="D274" s="132" t="s">
        <v>168</v>
      </c>
      <c r="E274" s="133" t="s">
        <v>2695</v>
      </c>
      <c r="F274" s="134" t="s">
        <v>2696</v>
      </c>
      <c r="G274" s="135" t="s">
        <v>1060</v>
      </c>
      <c r="H274" s="136">
        <v>0.64800000000000002</v>
      </c>
      <c r="I274" s="137"/>
      <c r="J274" s="138">
        <f>ROUND(I274*H274,2)</f>
        <v>0</v>
      </c>
      <c r="K274" s="134" t="s">
        <v>172</v>
      </c>
      <c r="L274" s="35"/>
      <c r="M274" s="139" t="s">
        <v>31</v>
      </c>
      <c r="N274" s="140" t="s">
        <v>49</v>
      </c>
      <c r="P274" s="141">
        <f>O274*H274</f>
        <v>0</v>
      </c>
      <c r="Q274" s="141">
        <v>1.98</v>
      </c>
      <c r="R274" s="141">
        <f>Q274*H274</f>
        <v>1.28304</v>
      </c>
      <c r="S274" s="141">
        <v>0</v>
      </c>
      <c r="T274" s="142">
        <f>S274*H274</f>
        <v>0</v>
      </c>
      <c r="AR274" s="143" t="s">
        <v>173</v>
      </c>
      <c r="AT274" s="143" t="s">
        <v>168</v>
      </c>
      <c r="AU274" s="143" t="s">
        <v>87</v>
      </c>
      <c r="AY274" s="19" t="s">
        <v>165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9" t="s">
        <v>39</v>
      </c>
      <c r="BK274" s="144">
        <f>ROUND(I274*H274,2)</f>
        <v>0</v>
      </c>
      <c r="BL274" s="19" t="s">
        <v>173</v>
      </c>
      <c r="BM274" s="143" t="s">
        <v>2697</v>
      </c>
    </row>
    <row r="275" spans="2:65" s="1" customFormat="1" ht="10.199999999999999" hidden="1">
      <c r="B275" s="35"/>
      <c r="D275" s="145" t="s">
        <v>175</v>
      </c>
      <c r="F275" s="146" t="s">
        <v>2698</v>
      </c>
      <c r="I275" s="147"/>
      <c r="L275" s="35"/>
      <c r="M275" s="148"/>
      <c r="T275" s="56"/>
      <c r="AT275" s="19" t="s">
        <v>175</v>
      </c>
      <c r="AU275" s="19" t="s">
        <v>87</v>
      </c>
    </row>
    <row r="276" spans="2:65" s="1" customFormat="1" ht="19.2">
      <c r="B276" s="35"/>
      <c r="D276" s="150" t="s">
        <v>443</v>
      </c>
      <c r="F276" s="187" t="s">
        <v>2699</v>
      </c>
      <c r="I276" s="147"/>
      <c r="L276" s="35"/>
      <c r="M276" s="148"/>
      <c r="T276" s="56"/>
      <c r="AT276" s="19" t="s">
        <v>443</v>
      </c>
      <c r="AU276" s="19" t="s">
        <v>87</v>
      </c>
    </row>
    <row r="277" spans="2:65" s="12" customFormat="1" ht="10.199999999999999">
      <c r="B277" s="149"/>
      <c r="D277" s="150" t="s">
        <v>177</v>
      </c>
      <c r="E277" s="151" t="s">
        <v>31</v>
      </c>
      <c r="F277" s="152" t="s">
        <v>2700</v>
      </c>
      <c r="H277" s="151" t="s">
        <v>31</v>
      </c>
      <c r="I277" s="153"/>
      <c r="L277" s="149"/>
      <c r="M277" s="154"/>
      <c r="T277" s="155"/>
      <c r="AT277" s="151" t="s">
        <v>177</v>
      </c>
      <c r="AU277" s="151" t="s">
        <v>87</v>
      </c>
      <c r="AV277" s="12" t="s">
        <v>39</v>
      </c>
      <c r="AW277" s="12" t="s">
        <v>38</v>
      </c>
      <c r="AX277" s="12" t="s">
        <v>78</v>
      </c>
      <c r="AY277" s="151" t="s">
        <v>165</v>
      </c>
    </row>
    <row r="278" spans="2:65" s="13" customFormat="1" ht="10.199999999999999">
      <c r="B278" s="156"/>
      <c r="D278" s="150" t="s">
        <v>177</v>
      </c>
      <c r="E278" s="157" t="s">
        <v>31</v>
      </c>
      <c r="F278" s="158" t="s">
        <v>2701</v>
      </c>
      <c r="H278" s="159">
        <v>0.64800000000000002</v>
      </c>
      <c r="I278" s="160"/>
      <c r="L278" s="156"/>
      <c r="M278" s="161"/>
      <c r="T278" s="162"/>
      <c r="AT278" s="157" t="s">
        <v>177</v>
      </c>
      <c r="AU278" s="157" t="s">
        <v>87</v>
      </c>
      <c r="AV278" s="13" t="s">
        <v>87</v>
      </c>
      <c r="AW278" s="13" t="s">
        <v>38</v>
      </c>
      <c r="AX278" s="13" t="s">
        <v>78</v>
      </c>
      <c r="AY278" s="157" t="s">
        <v>165</v>
      </c>
    </row>
    <row r="279" spans="2:65" s="14" customFormat="1" ht="10.199999999999999">
      <c r="B279" s="163"/>
      <c r="D279" s="150" t="s">
        <v>177</v>
      </c>
      <c r="E279" s="164" t="s">
        <v>31</v>
      </c>
      <c r="F279" s="165" t="s">
        <v>180</v>
      </c>
      <c r="H279" s="166">
        <v>0.64800000000000002</v>
      </c>
      <c r="I279" s="167"/>
      <c r="L279" s="163"/>
      <c r="M279" s="168"/>
      <c r="T279" s="169"/>
      <c r="AT279" s="164" t="s">
        <v>177</v>
      </c>
      <c r="AU279" s="164" t="s">
        <v>87</v>
      </c>
      <c r="AV279" s="14" t="s">
        <v>173</v>
      </c>
      <c r="AW279" s="14" t="s">
        <v>38</v>
      </c>
      <c r="AX279" s="14" t="s">
        <v>39</v>
      </c>
      <c r="AY279" s="164" t="s">
        <v>165</v>
      </c>
    </row>
    <row r="280" spans="2:65" s="1" customFormat="1" ht="24.15" customHeight="1">
      <c r="B280" s="35"/>
      <c r="C280" s="132" t="s">
        <v>548</v>
      </c>
      <c r="D280" s="132" t="s">
        <v>168</v>
      </c>
      <c r="E280" s="133" t="s">
        <v>2702</v>
      </c>
      <c r="F280" s="134" t="s">
        <v>2703</v>
      </c>
      <c r="G280" s="135" t="s">
        <v>1060</v>
      </c>
      <c r="H280" s="136">
        <v>0.32400000000000001</v>
      </c>
      <c r="I280" s="137"/>
      <c r="J280" s="138">
        <f>ROUND(I280*H280,2)</f>
        <v>0</v>
      </c>
      <c r="K280" s="134" t="s">
        <v>172</v>
      </c>
      <c r="L280" s="35"/>
      <c r="M280" s="139" t="s">
        <v>31</v>
      </c>
      <c r="N280" s="140" t="s">
        <v>49</v>
      </c>
      <c r="P280" s="141">
        <f>O280*H280</f>
        <v>0</v>
      </c>
      <c r="Q280" s="141">
        <v>1.44</v>
      </c>
      <c r="R280" s="141">
        <f>Q280*H280</f>
        <v>0.46655999999999997</v>
      </c>
      <c r="S280" s="141">
        <v>0</v>
      </c>
      <c r="T280" s="142">
        <f>S280*H280</f>
        <v>0</v>
      </c>
      <c r="AR280" s="143" t="s">
        <v>173</v>
      </c>
      <c r="AT280" s="143" t="s">
        <v>168</v>
      </c>
      <c r="AU280" s="143" t="s">
        <v>87</v>
      </c>
      <c r="AY280" s="19" t="s">
        <v>165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9" t="s">
        <v>39</v>
      </c>
      <c r="BK280" s="144">
        <f>ROUND(I280*H280,2)</f>
        <v>0</v>
      </c>
      <c r="BL280" s="19" t="s">
        <v>173</v>
      </c>
      <c r="BM280" s="143" t="s">
        <v>2704</v>
      </c>
    </row>
    <row r="281" spans="2:65" s="1" customFormat="1" ht="10.199999999999999" hidden="1">
      <c r="B281" s="35"/>
      <c r="D281" s="145" t="s">
        <v>175</v>
      </c>
      <c r="F281" s="146" t="s">
        <v>2705</v>
      </c>
      <c r="I281" s="147"/>
      <c r="L281" s="35"/>
      <c r="M281" s="148"/>
      <c r="T281" s="56"/>
      <c r="AT281" s="19" t="s">
        <v>175</v>
      </c>
      <c r="AU281" s="19" t="s">
        <v>87</v>
      </c>
    </row>
    <row r="282" spans="2:65" s="1" customFormat="1" ht="19.2">
      <c r="B282" s="35"/>
      <c r="D282" s="150" t="s">
        <v>443</v>
      </c>
      <c r="F282" s="187" t="s">
        <v>2706</v>
      </c>
      <c r="I282" s="147"/>
      <c r="L282" s="35"/>
      <c r="M282" s="148"/>
      <c r="T282" s="56"/>
      <c r="AT282" s="19" t="s">
        <v>443</v>
      </c>
      <c r="AU282" s="19" t="s">
        <v>87</v>
      </c>
    </row>
    <row r="283" spans="2:65" s="12" customFormat="1" ht="10.199999999999999">
      <c r="B283" s="149"/>
      <c r="D283" s="150" t="s">
        <v>177</v>
      </c>
      <c r="E283" s="151" t="s">
        <v>31</v>
      </c>
      <c r="F283" s="152" t="s">
        <v>2707</v>
      </c>
      <c r="H283" s="151" t="s">
        <v>31</v>
      </c>
      <c r="I283" s="153"/>
      <c r="L283" s="149"/>
      <c r="M283" s="154"/>
      <c r="T283" s="155"/>
      <c r="AT283" s="151" t="s">
        <v>177</v>
      </c>
      <c r="AU283" s="151" t="s">
        <v>87</v>
      </c>
      <c r="AV283" s="12" t="s">
        <v>39</v>
      </c>
      <c r="AW283" s="12" t="s">
        <v>38</v>
      </c>
      <c r="AX283" s="12" t="s">
        <v>78</v>
      </c>
      <c r="AY283" s="151" t="s">
        <v>165</v>
      </c>
    </row>
    <row r="284" spans="2:65" s="13" customFormat="1" ht="10.199999999999999">
      <c r="B284" s="156"/>
      <c r="D284" s="150" t="s">
        <v>177</v>
      </c>
      <c r="E284" s="157" t="s">
        <v>31</v>
      </c>
      <c r="F284" s="158" t="s">
        <v>2708</v>
      </c>
      <c r="H284" s="159">
        <v>0.32400000000000001</v>
      </c>
      <c r="I284" s="160"/>
      <c r="L284" s="156"/>
      <c r="M284" s="161"/>
      <c r="T284" s="162"/>
      <c r="AT284" s="157" t="s">
        <v>177</v>
      </c>
      <c r="AU284" s="157" t="s">
        <v>87</v>
      </c>
      <c r="AV284" s="13" t="s">
        <v>87</v>
      </c>
      <c r="AW284" s="13" t="s">
        <v>38</v>
      </c>
      <c r="AX284" s="13" t="s">
        <v>78</v>
      </c>
      <c r="AY284" s="157" t="s">
        <v>165</v>
      </c>
    </row>
    <row r="285" spans="2:65" s="14" customFormat="1" ht="10.199999999999999">
      <c r="B285" s="163"/>
      <c r="D285" s="150" t="s">
        <v>177</v>
      </c>
      <c r="E285" s="164" t="s">
        <v>31</v>
      </c>
      <c r="F285" s="165" t="s">
        <v>180</v>
      </c>
      <c r="H285" s="166">
        <v>0.32400000000000001</v>
      </c>
      <c r="I285" s="167"/>
      <c r="L285" s="163"/>
      <c r="M285" s="168"/>
      <c r="T285" s="169"/>
      <c r="AT285" s="164" t="s">
        <v>177</v>
      </c>
      <c r="AU285" s="164" t="s">
        <v>87</v>
      </c>
      <c r="AV285" s="14" t="s">
        <v>173</v>
      </c>
      <c r="AW285" s="14" t="s">
        <v>38</v>
      </c>
      <c r="AX285" s="14" t="s">
        <v>39</v>
      </c>
      <c r="AY285" s="164" t="s">
        <v>165</v>
      </c>
    </row>
    <row r="286" spans="2:65" s="11" customFormat="1" ht="22.8" customHeight="1">
      <c r="B286" s="120"/>
      <c r="D286" s="121" t="s">
        <v>77</v>
      </c>
      <c r="E286" s="130" t="s">
        <v>207</v>
      </c>
      <c r="F286" s="130" t="s">
        <v>238</v>
      </c>
      <c r="I286" s="123"/>
      <c r="J286" s="131">
        <f>BK286</f>
        <v>0</v>
      </c>
      <c r="L286" s="120"/>
      <c r="M286" s="125"/>
      <c r="P286" s="126">
        <f>SUM(P287:P408)</f>
        <v>0</v>
      </c>
      <c r="R286" s="126">
        <f>SUM(R287:R408)</f>
        <v>1.2915678939999999</v>
      </c>
      <c r="T286" s="127">
        <f>SUM(T287:T408)</f>
        <v>0</v>
      </c>
      <c r="AR286" s="121" t="s">
        <v>39</v>
      </c>
      <c r="AT286" s="128" t="s">
        <v>77</v>
      </c>
      <c r="AU286" s="128" t="s">
        <v>39</v>
      </c>
      <c r="AY286" s="121" t="s">
        <v>165</v>
      </c>
      <c r="BK286" s="129">
        <f>SUM(BK287:BK408)</f>
        <v>0</v>
      </c>
    </row>
    <row r="287" spans="2:65" s="1" customFormat="1" ht="24.15" customHeight="1">
      <c r="B287" s="35"/>
      <c r="C287" s="132" t="s">
        <v>556</v>
      </c>
      <c r="D287" s="132" t="s">
        <v>168</v>
      </c>
      <c r="E287" s="133" t="s">
        <v>366</v>
      </c>
      <c r="F287" s="134" t="s">
        <v>367</v>
      </c>
      <c r="G287" s="135" t="s">
        <v>183</v>
      </c>
      <c r="H287" s="136">
        <v>2.71</v>
      </c>
      <c r="I287" s="137"/>
      <c r="J287" s="138">
        <f>ROUND(I287*H287,2)</f>
        <v>0</v>
      </c>
      <c r="K287" s="134" t="s">
        <v>172</v>
      </c>
      <c r="L287" s="35"/>
      <c r="M287" s="139" t="s">
        <v>31</v>
      </c>
      <c r="N287" s="140" t="s">
        <v>49</v>
      </c>
      <c r="P287" s="141">
        <f>O287*H287</f>
        <v>0</v>
      </c>
      <c r="Q287" s="141">
        <v>2.5999999999999998E-4</v>
      </c>
      <c r="R287" s="141">
        <f>Q287*H287</f>
        <v>7.0459999999999989E-4</v>
      </c>
      <c r="S287" s="141">
        <v>0</v>
      </c>
      <c r="T287" s="142">
        <f>S287*H287</f>
        <v>0</v>
      </c>
      <c r="AR287" s="143" t="s">
        <v>173</v>
      </c>
      <c r="AT287" s="143" t="s">
        <v>168</v>
      </c>
      <c r="AU287" s="143" t="s">
        <v>87</v>
      </c>
      <c r="AY287" s="19" t="s">
        <v>165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9" t="s">
        <v>39</v>
      </c>
      <c r="BK287" s="144">
        <f>ROUND(I287*H287,2)</f>
        <v>0</v>
      </c>
      <c r="BL287" s="19" t="s">
        <v>173</v>
      </c>
      <c r="BM287" s="143" t="s">
        <v>2709</v>
      </c>
    </row>
    <row r="288" spans="2:65" s="1" customFormat="1" ht="10.199999999999999" hidden="1">
      <c r="B288" s="35"/>
      <c r="D288" s="145" t="s">
        <v>175</v>
      </c>
      <c r="F288" s="146" t="s">
        <v>369</v>
      </c>
      <c r="I288" s="147"/>
      <c r="L288" s="35"/>
      <c r="M288" s="148"/>
      <c r="T288" s="56"/>
      <c r="AT288" s="19" t="s">
        <v>175</v>
      </c>
      <c r="AU288" s="19" t="s">
        <v>87</v>
      </c>
    </row>
    <row r="289" spans="2:65" s="12" customFormat="1" ht="10.199999999999999">
      <c r="B289" s="149"/>
      <c r="D289" s="150" t="s">
        <v>177</v>
      </c>
      <c r="E289" s="151" t="s">
        <v>31</v>
      </c>
      <c r="F289" s="152" t="s">
        <v>2710</v>
      </c>
      <c r="H289" s="151" t="s">
        <v>31</v>
      </c>
      <c r="I289" s="153"/>
      <c r="L289" s="149"/>
      <c r="M289" s="154"/>
      <c r="T289" s="155"/>
      <c r="AT289" s="151" t="s">
        <v>177</v>
      </c>
      <c r="AU289" s="151" t="s">
        <v>87</v>
      </c>
      <c r="AV289" s="12" t="s">
        <v>39</v>
      </c>
      <c r="AW289" s="12" t="s">
        <v>38</v>
      </c>
      <c r="AX289" s="12" t="s">
        <v>78</v>
      </c>
      <c r="AY289" s="151" t="s">
        <v>165</v>
      </c>
    </row>
    <row r="290" spans="2:65" s="13" customFormat="1" ht="10.199999999999999">
      <c r="B290" s="156"/>
      <c r="D290" s="150" t="s">
        <v>177</v>
      </c>
      <c r="E290" s="157" t="s">
        <v>31</v>
      </c>
      <c r="F290" s="158" t="s">
        <v>2711</v>
      </c>
      <c r="H290" s="159">
        <v>2.16</v>
      </c>
      <c r="I290" s="160"/>
      <c r="L290" s="156"/>
      <c r="M290" s="161"/>
      <c r="T290" s="162"/>
      <c r="AT290" s="157" t="s">
        <v>177</v>
      </c>
      <c r="AU290" s="157" t="s">
        <v>87</v>
      </c>
      <c r="AV290" s="13" t="s">
        <v>87</v>
      </c>
      <c r="AW290" s="13" t="s">
        <v>38</v>
      </c>
      <c r="AX290" s="13" t="s">
        <v>78</v>
      </c>
      <c r="AY290" s="157" t="s">
        <v>165</v>
      </c>
    </row>
    <row r="291" spans="2:65" s="12" customFormat="1" ht="10.199999999999999">
      <c r="B291" s="149"/>
      <c r="D291" s="150" t="s">
        <v>177</v>
      </c>
      <c r="E291" s="151" t="s">
        <v>31</v>
      </c>
      <c r="F291" s="152" t="s">
        <v>2712</v>
      </c>
      <c r="H291" s="151" t="s">
        <v>31</v>
      </c>
      <c r="I291" s="153"/>
      <c r="L291" s="149"/>
      <c r="M291" s="154"/>
      <c r="T291" s="155"/>
      <c r="AT291" s="151" t="s">
        <v>177</v>
      </c>
      <c r="AU291" s="151" t="s">
        <v>87</v>
      </c>
      <c r="AV291" s="12" t="s">
        <v>39</v>
      </c>
      <c r="AW291" s="12" t="s">
        <v>38</v>
      </c>
      <c r="AX291" s="12" t="s">
        <v>78</v>
      </c>
      <c r="AY291" s="151" t="s">
        <v>165</v>
      </c>
    </row>
    <row r="292" spans="2:65" s="13" customFormat="1" ht="10.199999999999999">
      <c r="B292" s="156"/>
      <c r="D292" s="150" t="s">
        <v>177</v>
      </c>
      <c r="E292" s="157" t="s">
        <v>31</v>
      </c>
      <c r="F292" s="158" t="s">
        <v>2713</v>
      </c>
      <c r="H292" s="159">
        <v>0.55000000000000004</v>
      </c>
      <c r="I292" s="160"/>
      <c r="L292" s="156"/>
      <c r="M292" s="161"/>
      <c r="T292" s="162"/>
      <c r="AT292" s="157" t="s">
        <v>177</v>
      </c>
      <c r="AU292" s="157" t="s">
        <v>87</v>
      </c>
      <c r="AV292" s="13" t="s">
        <v>87</v>
      </c>
      <c r="AW292" s="13" t="s">
        <v>38</v>
      </c>
      <c r="AX292" s="13" t="s">
        <v>78</v>
      </c>
      <c r="AY292" s="157" t="s">
        <v>165</v>
      </c>
    </row>
    <row r="293" spans="2:65" s="14" customFormat="1" ht="10.199999999999999">
      <c r="B293" s="163"/>
      <c r="D293" s="150" t="s">
        <v>177</v>
      </c>
      <c r="E293" s="164" t="s">
        <v>31</v>
      </c>
      <c r="F293" s="165" t="s">
        <v>180</v>
      </c>
      <c r="H293" s="166">
        <v>2.71</v>
      </c>
      <c r="I293" s="167"/>
      <c r="L293" s="163"/>
      <c r="M293" s="168"/>
      <c r="T293" s="169"/>
      <c r="AT293" s="164" t="s">
        <v>177</v>
      </c>
      <c r="AU293" s="164" t="s">
        <v>87</v>
      </c>
      <c r="AV293" s="14" t="s">
        <v>173</v>
      </c>
      <c r="AW293" s="14" t="s">
        <v>38</v>
      </c>
      <c r="AX293" s="14" t="s">
        <v>39</v>
      </c>
      <c r="AY293" s="164" t="s">
        <v>165</v>
      </c>
    </row>
    <row r="294" spans="2:65" s="1" customFormat="1" ht="78" customHeight="1">
      <c r="B294" s="35"/>
      <c r="C294" s="132" t="s">
        <v>561</v>
      </c>
      <c r="D294" s="132" t="s">
        <v>168</v>
      </c>
      <c r="E294" s="133" t="s">
        <v>415</v>
      </c>
      <c r="F294" s="134" t="s">
        <v>416</v>
      </c>
      <c r="G294" s="135" t="s">
        <v>183</v>
      </c>
      <c r="H294" s="136">
        <v>2.71</v>
      </c>
      <c r="I294" s="137"/>
      <c r="J294" s="138">
        <f>ROUND(I294*H294,2)</f>
        <v>0</v>
      </c>
      <c r="K294" s="134" t="s">
        <v>172</v>
      </c>
      <c r="L294" s="35"/>
      <c r="M294" s="139" t="s">
        <v>31</v>
      </c>
      <c r="N294" s="140" t="s">
        <v>49</v>
      </c>
      <c r="P294" s="141">
        <f>O294*H294</f>
        <v>0</v>
      </c>
      <c r="Q294" s="141">
        <v>1.0999999999999999E-2</v>
      </c>
      <c r="R294" s="141">
        <f>Q294*H294</f>
        <v>2.9809999999999996E-2</v>
      </c>
      <c r="S294" s="141">
        <v>0</v>
      </c>
      <c r="T294" s="142">
        <f>S294*H294</f>
        <v>0</v>
      </c>
      <c r="AR294" s="143" t="s">
        <v>173</v>
      </c>
      <c r="AT294" s="143" t="s">
        <v>168</v>
      </c>
      <c r="AU294" s="143" t="s">
        <v>87</v>
      </c>
      <c r="AY294" s="19" t="s">
        <v>165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9" t="s">
        <v>39</v>
      </c>
      <c r="BK294" s="144">
        <f>ROUND(I294*H294,2)</f>
        <v>0</v>
      </c>
      <c r="BL294" s="19" t="s">
        <v>173</v>
      </c>
      <c r="BM294" s="143" t="s">
        <v>2714</v>
      </c>
    </row>
    <row r="295" spans="2:65" s="1" customFormat="1" ht="10.199999999999999" hidden="1">
      <c r="B295" s="35"/>
      <c r="D295" s="145" t="s">
        <v>175</v>
      </c>
      <c r="F295" s="146" t="s">
        <v>418</v>
      </c>
      <c r="I295" s="147"/>
      <c r="L295" s="35"/>
      <c r="M295" s="148"/>
      <c r="T295" s="56"/>
      <c r="AT295" s="19" t="s">
        <v>175</v>
      </c>
      <c r="AU295" s="19" t="s">
        <v>87</v>
      </c>
    </row>
    <row r="296" spans="2:65" s="1" customFormat="1" ht="28.8">
      <c r="B296" s="35"/>
      <c r="D296" s="150" t="s">
        <v>443</v>
      </c>
      <c r="F296" s="187" t="s">
        <v>2715</v>
      </c>
      <c r="I296" s="147"/>
      <c r="L296" s="35"/>
      <c r="M296" s="148"/>
      <c r="T296" s="56"/>
      <c r="AT296" s="19" t="s">
        <v>443</v>
      </c>
      <c r="AU296" s="19" t="s">
        <v>87</v>
      </c>
    </row>
    <row r="297" spans="2:65" s="12" customFormat="1" ht="10.199999999999999">
      <c r="B297" s="149"/>
      <c r="D297" s="150" t="s">
        <v>177</v>
      </c>
      <c r="E297" s="151" t="s">
        <v>31</v>
      </c>
      <c r="F297" s="152" t="s">
        <v>2710</v>
      </c>
      <c r="H297" s="151" t="s">
        <v>31</v>
      </c>
      <c r="I297" s="153"/>
      <c r="L297" s="149"/>
      <c r="M297" s="154"/>
      <c r="T297" s="155"/>
      <c r="AT297" s="151" t="s">
        <v>177</v>
      </c>
      <c r="AU297" s="151" t="s">
        <v>87</v>
      </c>
      <c r="AV297" s="12" t="s">
        <v>39</v>
      </c>
      <c r="AW297" s="12" t="s">
        <v>38</v>
      </c>
      <c r="AX297" s="12" t="s">
        <v>78</v>
      </c>
      <c r="AY297" s="151" t="s">
        <v>165</v>
      </c>
    </row>
    <row r="298" spans="2:65" s="13" customFormat="1" ht="10.199999999999999">
      <c r="B298" s="156"/>
      <c r="D298" s="150" t="s">
        <v>177</v>
      </c>
      <c r="E298" s="157" t="s">
        <v>31</v>
      </c>
      <c r="F298" s="158" t="s">
        <v>2711</v>
      </c>
      <c r="H298" s="159">
        <v>2.16</v>
      </c>
      <c r="I298" s="160"/>
      <c r="L298" s="156"/>
      <c r="M298" s="161"/>
      <c r="T298" s="162"/>
      <c r="AT298" s="157" t="s">
        <v>177</v>
      </c>
      <c r="AU298" s="157" t="s">
        <v>87</v>
      </c>
      <c r="AV298" s="13" t="s">
        <v>87</v>
      </c>
      <c r="AW298" s="13" t="s">
        <v>38</v>
      </c>
      <c r="AX298" s="13" t="s">
        <v>78</v>
      </c>
      <c r="AY298" s="157" t="s">
        <v>165</v>
      </c>
    </row>
    <row r="299" spans="2:65" s="12" customFormat="1" ht="10.199999999999999">
      <c r="B299" s="149"/>
      <c r="D299" s="150" t="s">
        <v>177</v>
      </c>
      <c r="E299" s="151" t="s">
        <v>31</v>
      </c>
      <c r="F299" s="152" t="s">
        <v>2712</v>
      </c>
      <c r="H299" s="151" t="s">
        <v>31</v>
      </c>
      <c r="I299" s="153"/>
      <c r="L299" s="149"/>
      <c r="M299" s="154"/>
      <c r="T299" s="155"/>
      <c r="AT299" s="151" t="s">
        <v>177</v>
      </c>
      <c r="AU299" s="151" t="s">
        <v>87</v>
      </c>
      <c r="AV299" s="12" t="s">
        <v>39</v>
      </c>
      <c r="AW299" s="12" t="s">
        <v>38</v>
      </c>
      <c r="AX299" s="12" t="s">
        <v>78</v>
      </c>
      <c r="AY299" s="151" t="s">
        <v>165</v>
      </c>
    </row>
    <row r="300" spans="2:65" s="13" customFormat="1" ht="10.199999999999999">
      <c r="B300" s="156"/>
      <c r="D300" s="150" t="s">
        <v>177</v>
      </c>
      <c r="E300" s="157" t="s">
        <v>31</v>
      </c>
      <c r="F300" s="158" t="s">
        <v>2713</v>
      </c>
      <c r="H300" s="159">
        <v>0.55000000000000004</v>
      </c>
      <c r="I300" s="160"/>
      <c r="L300" s="156"/>
      <c r="M300" s="161"/>
      <c r="T300" s="162"/>
      <c r="AT300" s="157" t="s">
        <v>177</v>
      </c>
      <c r="AU300" s="157" t="s">
        <v>87</v>
      </c>
      <c r="AV300" s="13" t="s">
        <v>87</v>
      </c>
      <c r="AW300" s="13" t="s">
        <v>38</v>
      </c>
      <c r="AX300" s="13" t="s">
        <v>78</v>
      </c>
      <c r="AY300" s="157" t="s">
        <v>165</v>
      </c>
    </row>
    <row r="301" spans="2:65" s="14" customFormat="1" ht="10.199999999999999">
      <c r="B301" s="163"/>
      <c r="D301" s="150" t="s">
        <v>177</v>
      </c>
      <c r="E301" s="164" t="s">
        <v>31</v>
      </c>
      <c r="F301" s="165" t="s">
        <v>180</v>
      </c>
      <c r="H301" s="166">
        <v>2.71</v>
      </c>
      <c r="I301" s="167"/>
      <c r="L301" s="163"/>
      <c r="M301" s="168"/>
      <c r="T301" s="169"/>
      <c r="AT301" s="164" t="s">
        <v>177</v>
      </c>
      <c r="AU301" s="164" t="s">
        <v>87</v>
      </c>
      <c r="AV301" s="14" t="s">
        <v>173</v>
      </c>
      <c r="AW301" s="14" t="s">
        <v>38</v>
      </c>
      <c r="AX301" s="14" t="s">
        <v>39</v>
      </c>
      <c r="AY301" s="164" t="s">
        <v>165</v>
      </c>
    </row>
    <row r="302" spans="2:65" s="1" customFormat="1" ht="24.15" customHeight="1">
      <c r="B302" s="35"/>
      <c r="C302" s="177" t="s">
        <v>568</v>
      </c>
      <c r="D302" s="177" t="s">
        <v>409</v>
      </c>
      <c r="E302" s="178" t="s">
        <v>424</v>
      </c>
      <c r="F302" s="179" t="s">
        <v>425</v>
      </c>
      <c r="G302" s="180" t="s">
        <v>183</v>
      </c>
      <c r="H302" s="181">
        <v>2.9809999999999999</v>
      </c>
      <c r="I302" s="182"/>
      <c r="J302" s="183">
        <f>ROUND(I302*H302,2)</f>
        <v>0</v>
      </c>
      <c r="K302" s="179" t="s">
        <v>172</v>
      </c>
      <c r="L302" s="184"/>
      <c r="M302" s="185" t="s">
        <v>31</v>
      </c>
      <c r="N302" s="186" t="s">
        <v>49</v>
      </c>
      <c r="P302" s="141">
        <f>O302*H302</f>
        <v>0</v>
      </c>
      <c r="Q302" s="141">
        <v>6.0000000000000001E-3</v>
      </c>
      <c r="R302" s="141">
        <f>Q302*H302</f>
        <v>1.7885999999999999E-2</v>
      </c>
      <c r="S302" s="141">
        <v>0</v>
      </c>
      <c r="T302" s="142">
        <f>S302*H302</f>
        <v>0</v>
      </c>
      <c r="AR302" s="143" t="s">
        <v>221</v>
      </c>
      <c r="AT302" s="143" t="s">
        <v>409</v>
      </c>
      <c r="AU302" s="143" t="s">
        <v>87</v>
      </c>
      <c r="AY302" s="19" t="s">
        <v>165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9" t="s">
        <v>39</v>
      </c>
      <c r="BK302" s="144">
        <f>ROUND(I302*H302,2)</f>
        <v>0</v>
      </c>
      <c r="BL302" s="19" t="s">
        <v>173</v>
      </c>
      <c r="BM302" s="143" t="s">
        <v>2716</v>
      </c>
    </row>
    <row r="303" spans="2:65" s="13" customFormat="1" ht="10.199999999999999">
      <c r="B303" s="156"/>
      <c r="D303" s="150" t="s">
        <v>177</v>
      </c>
      <c r="E303" s="157" t="s">
        <v>31</v>
      </c>
      <c r="F303" s="158" t="s">
        <v>2717</v>
      </c>
      <c r="H303" s="159">
        <v>2.9809999999999999</v>
      </c>
      <c r="I303" s="160"/>
      <c r="L303" s="156"/>
      <c r="M303" s="161"/>
      <c r="T303" s="162"/>
      <c r="AT303" s="157" t="s">
        <v>177</v>
      </c>
      <c r="AU303" s="157" t="s">
        <v>87</v>
      </c>
      <c r="AV303" s="13" t="s">
        <v>87</v>
      </c>
      <c r="AW303" s="13" t="s">
        <v>38</v>
      </c>
      <c r="AX303" s="13" t="s">
        <v>39</v>
      </c>
      <c r="AY303" s="157" t="s">
        <v>165</v>
      </c>
    </row>
    <row r="304" spans="2:65" s="1" customFormat="1" ht="24.15" customHeight="1">
      <c r="B304" s="35"/>
      <c r="C304" s="132" t="s">
        <v>585</v>
      </c>
      <c r="D304" s="132" t="s">
        <v>168</v>
      </c>
      <c r="E304" s="133" t="s">
        <v>448</v>
      </c>
      <c r="F304" s="134" t="s">
        <v>449</v>
      </c>
      <c r="G304" s="135" t="s">
        <v>183</v>
      </c>
      <c r="H304" s="136">
        <v>46.948999999999998</v>
      </c>
      <c r="I304" s="137"/>
      <c r="J304" s="138">
        <f>ROUND(I304*H304,2)</f>
        <v>0</v>
      </c>
      <c r="K304" s="134" t="s">
        <v>172</v>
      </c>
      <c r="L304" s="35"/>
      <c r="M304" s="139" t="s">
        <v>31</v>
      </c>
      <c r="N304" s="140" t="s">
        <v>49</v>
      </c>
      <c r="P304" s="141">
        <f>O304*H304</f>
        <v>0</v>
      </c>
      <c r="Q304" s="141">
        <v>2.5999999999999998E-4</v>
      </c>
      <c r="R304" s="141">
        <f>Q304*H304</f>
        <v>1.2206739999999999E-2</v>
      </c>
      <c r="S304" s="141">
        <v>0</v>
      </c>
      <c r="T304" s="142">
        <f>S304*H304</f>
        <v>0</v>
      </c>
      <c r="AR304" s="143" t="s">
        <v>173</v>
      </c>
      <c r="AT304" s="143" t="s">
        <v>168</v>
      </c>
      <c r="AU304" s="143" t="s">
        <v>87</v>
      </c>
      <c r="AY304" s="19" t="s">
        <v>165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9" t="s">
        <v>39</v>
      </c>
      <c r="BK304" s="144">
        <f>ROUND(I304*H304,2)</f>
        <v>0</v>
      </c>
      <c r="BL304" s="19" t="s">
        <v>173</v>
      </c>
      <c r="BM304" s="143" t="s">
        <v>2718</v>
      </c>
    </row>
    <row r="305" spans="2:65" s="1" customFormat="1" ht="10.199999999999999" hidden="1">
      <c r="B305" s="35"/>
      <c r="D305" s="145" t="s">
        <v>175</v>
      </c>
      <c r="F305" s="146" t="s">
        <v>451</v>
      </c>
      <c r="I305" s="147"/>
      <c r="L305" s="35"/>
      <c r="M305" s="148"/>
      <c r="T305" s="56"/>
      <c r="AT305" s="19" t="s">
        <v>175</v>
      </c>
      <c r="AU305" s="19" t="s">
        <v>87</v>
      </c>
    </row>
    <row r="306" spans="2:65" s="12" customFormat="1" ht="10.199999999999999">
      <c r="B306" s="149"/>
      <c r="D306" s="150" t="s">
        <v>177</v>
      </c>
      <c r="E306" s="151" t="s">
        <v>31</v>
      </c>
      <c r="F306" s="152" t="s">
        <v>2719</v>
      </c>
      <c r="H306" s="151" t="s">
        <v>31</v>
      </c>
      <c r="I306" s="153"/>
      <c r="L306" s="149"/>
      <c r="M306" s="154"/>
      <c r="T306" s="155"/>
      <c r="AT306" s="151" t="s">
        <v>177</v>
      </c>
      <c r="AU306" s="151" t="s">
        <v>87</v>
      </c>
      <c r="AV306" s="12" t="s">
        <v>39</v>
      </c>
      <c r="AW306" s="12" t="s">
        <v>38</v>
      </c>
      <c r="AX306" s="12" t="s">
        <v>78</v>
      </c>
      <c r="AY306" s="151" t="s">
        <v>165</v>
      </c>
    </row>
    <row r="307" spans="2:65" s="13" customFormat="1" ht="10.199999999999999">
      <c r="B307" s="156"/>
      <c r="D307" s="150" t="s">
        <v>177</v>
      </c>
      <c r="E307" s="157" t="s">
        <v>31</v>
      </c>
      <c r="F307" s="158" t="s">
        <v>2720</v>
      </c>
      <c r="H307" s="159">
        <v>43.529000000000003</v>
      </c>
      <c r="I307" s="160"/>
      <c r="L307" s="156"/>
      <c r="M307" s="161"/>
      <c r="T307" s="162"/>
      <c r="AT307" s="157" t="s">
        <v>177</v>
      </c>
      <c r="AU307" s="157" t="s">
        <v>87</v>
      </c>
      <c r="AV307" s="13" t="s">
        <v>87</v>
      </c>
      <c r="AW307" s="13" t="s">
        <v>38</v>
      </c>
      <c r="AX307" s="13" t="s">
        <v>78</v>
      </c>
      <c r="AY307" s="157" t="s">
        <v>165</v>
      </c>
    </row>
    <row r="308" spans="2:65" s="12" customFormat="1" ht="10.199999999999999">
      <c r="B308" s="149"/>
      <c r="D308" s="150" t="s">
        <v>177</v>
      </c>
      <c r="E308" s="151" t="s">
        <v>31</v>
      </c>
      <c r="F308" s="152" t="s">
        <v>2721</v>
      </c>
      <c r="H308" s="151" t="s">
        <v>31</v>
      </c>
      <c r="I308" s="153"/>
      <c r="L308" s="149"/>
      <c r="M308" s="154"/>
      <c r="T308" s="155"/>
      <c r="AT308" s="151" t="s">
        <v>177</v>
      </c>
      <c r="AU308" s="151" t="s">
        <v>87</v>
      </c>
      <c r="AV308" s="12" t="s">
        <v>39</v>
      </c>
      <c r="AW308" s="12" t="s">
        <v>38</v>
      </c>
      <c r="AX308" s="12" t="s">
        <v>78</v>
      </c>
      <c r="AY308" s="151" t="s">
        <v>165</v>
      </c>
    </row>
    <row r="309" spans="2:65" s="13" customFormat="1" ht="10.199999999999999">
      <c r="B309" s="156"/>
      <c r="D309" s="150" t="s">
        <v>177</v>
      </c>
      <c r="E309" s="157" t="s">
        <v>31</v>
      </c>
      <c r="F309" s="158" t="s">
        <v>2722</v>
      </c>
      <c r="H309" s="159">
        <v>3.42</v>
      </c>
      <c r="I309" s="160"/>
      <c r="L309" s="156"/>
      <c r="M309" s="161"/>
      <c r="T309" s="162"/>
      <c r="AT309" s="157" t="s">
        <v>177</v>
      </c>
      <c r="AU309" s="157" t="s">
        <v>87</v>
      </c>
      <c r="AV309" s="13" t="s">
        <v>87</v>
      </c>
      <c r="AW309" s="13" t="s">
        <v>38</v>
      </c>
      <c r="AX309" s="13" t="s">
        <v>78</v>
      </c>
      <c r="AY309" s="157" t="s">
        <v>165</v>
      </c>
    </row>
    <row r="310" spans="2:65" s="14" customFormat="1" ht="10.199999999999999">
      <c r="B310" s="163"/>
      <c r="D310" s="150" t="s">
        <v>177</v>
      </c>
      <c r="E310" s="164" t="s">
        <v>31</v>
      </c>
      <c r="F310" s="165" t="s">
        <v>180</v>
      </c>
      <c r="H310" s="166">
        <v>46.948999999999998</v>
      </c>
      <c r="I310" s="167"/>
      <c r="L310" s="163"/>
      <c r="M310" s="168"/>
      <c r="T310" s="169"/>
      <c r="AT310" s="164" t="s">
        <v>177</v>
      </c>
      <c r="AU310" s="164" t="s">
        <v>87</v>
      </c>
      <c r="AV310" s="14" t="s">
        <v>173</v>
      </c>
      <c r="AW310" s="14" t="s">
        <v>38</v>
      </c>
      <c r="AX310" s="14" t="s">
        <v>39</v>
      </c>
      <c r="AY310" s="164" t="s">
        <v>165</v>
      </c>
    </row>
    <row r="311" spans="2:65" s="1" customFormat="1" ht="33" customHeight="1">
      <c r="B311" s="35"/>
      <c r="C311" s="132" t="s">
        <v>592</v>
      </c>
      <c r="D311" s="132" t="s">
        <v>168</v>
      </c>
      <c r="E311" s="133" t="s">
        <v>496</v>
      </c>
      <c r="F311" s="134" t="s">
        <v>497</v>
      </c>
      <c r="G311" s="135" t="s">
        <v>183</v>
      </c>
      <c r="H311" s="136">
        <v>26.279</v>
      </c>
      <c r="I311" s="137"/>
      <c r="J311" s="138">
        <f>ROUND(I311*H311,2)</f>
        <v>0</v>
      </c>
      <c r="K311" s="134" t="s">
        <v>172</v>
      </c>
      <c r="L311" s="35"/>
      <c r="M311" s="139" t="s">
        <v>31</v>
      </c>
      <c r="N311" s="140" t="s">
        <v>49</v>
      </c>
      <c r="P311" s="141">
        <f>O311*H311</f>
        <v>0</v>
      </c>
      <c r="Q311" s="141">
        <v>5.0000000000000001E-3</v>
      </c>
      <c r="R311" s="141">
        <f>Q311*H311</f>
        <v>0.13139500000000001</v>
      </c>
      <c r="S311" s="141">
        <v>0</v>
      </c>
      <c r="T311" s="142">
        <f>S311*H311</f>
        <v>0</v>
      </c>
      <c r="AR311" s="143" t="s">
        <v>173</v>
      </c>
      <c r="AT311" s="143" t="s">
        <v>168</v>
      </c>
      <c r="AU311" s="143" t="s">
        <v>87</v>
      </c>
      <c r="AY311" s="19" t="s">
        <v>165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9" t="s">
        <v>39</v>
      </c>
      <c r="BK311" s="144">
        <f>ROUND(I311*H311,2)</f>
        <v>0</v>
      </c>
      <c r="BL311" s="19" t="s">
        <v>173</v>
      </c>
      <c r="BM311" s="143" t="s">
        <v>2723</v>
      </c>
    </row>
    <row r="312" spans="2:65" s="1" customFormat="1" ht="10.199999999999999" hidden="1">
      <c r="B312" s="35"/>
      <c r="D312" s="145" t="s">
        <v>175</v>
      </c>
      <c r="F312" s="146" t="s">
        <v>499</v>
      </c>
      <c r="I312" s="147"/>
      <c r="L312" s="35"/>
      <c r="M312" s="148"/>
      <c r="T312" s="56"/>
      <c r="AT312" s="19" t="s">
        <v>175</v>
      </c>
      <c r="AU312" s="19" t="s">
        <v>87</v>
      </c>
    </row>
    <row r="313" spans="2:65" s="12" customFormat="1" ht="20.399999999999999">
      <c r="B313" s="149"/>
      <c r="D313" s="150" t="s">
        <v>177</v>
      </c>
      <c r="E313" s="151" t="s">
        <v>31</v>
      </c>
      <c r="F313" s="152" t="s">
        <v>2724</v>
      </c>
      <c r="H313" s="151" t="s">
        <v>31</v>
      </c>
      <c r="I313" s="153"/>
      <c r="L313" s="149"/>
      <c r="M313" s="154"/>
      <c r="T313" s="155"/>
      <c r="AT313" s="151" t="s">
        <v>177</v>
      </c>
      <c r="AU313" s="151" t="s">
        <v>87</v>
      </c>
      <c r="AV313" s="12" t="s">
        <v>39</v>
      </c>
      <c r="AW313" s="12" t="s">
        <v>38</v>
      </c>
      <c r="AX313" s="12" t="s">
        <v>78</v>
      </c>
      <c r="AY313" s="151" t="s">
        <v>165</v>
      </c>
    </row>
    <row r="314" spans="2:65" s="13" customFormat="1" ht="10.199999999999999">
      <c r="B314" s="156"/>
      <c r="D314" s="150" t="s">
        <v>177</v>
      </c>
      <c r="E314" s="157" t="s">
        <v>31</v>
      </c>
      <c r="F314" s="158" t="s">
        <v>2725</v>
      </c>
      <c r="H314" s="159">
        <v>22.859000000000002</v>
      </c>
      <c r="I314" s="160"/>
      <c r="L314" s="156"/>
      <c r="M314" s="161"/>
      <c r="T314" s="162"/>
      <c r="AT314" s="157" t="s">
        <v>177</v>
      </c>
      <c r="AU314" s="157" t="s">
        <v>87</v>
      </c>
      <c r="AV314" s="13" t="s">
        <v>87</v>
      </c>
      <c r="AW314" s="13" t="s">
        <v>38</v>
      </c>
      <c r="AX314" s="13" t="s">
        <v>78</v>
      </c>
      <c r="AY314" s="157" t="s">
        <v>165</v>
      </c>
    </row>
    <row r="315" spans="2:65" s="12" customFormat="1" ht="10.199999999999999">
      <c r="B315" s="149"/>
      <c r="D315" s="150" t="s">
        <v>177</v>
      </c>
      <c r="E315" s="151" t="s">
        <v>31</v>
      </c>
      <c r="F315" s="152" t="s">
        <v>2721</v>
      </c>
      <c r="H315" s="151" t="s">
        <v>31</v>
      </c>
      <c r="I315" s="153"/>
      <c r="L315" s="149"/>
      <c r="M315" s="154"/>
      <c r="T315" s="155"/>
      <c r="AT315" s="151" t="s">
        <v>177</v>
      </c>
      <c r="AU315" s="151" t="s">
        <v>87</v>
      </c>
      <c r="AV315" s="12" t="s">
        <v>39</v>
      </c>
      <c r="AW315" s="12" t="s">
        <v>38</v>
      </c>
      <c r="AX315" s="12" t="s">
        <v>78</v>
      </c>
      <c r="AY315" s="151" t="s">
        <v>165</v>
      </c>
    </row>
    <row r="316" spans="2:65" s="13" customFormat="1" ht="10.199999999999999">
      <c r="B316" s="156"/>
      <c r="D316" s="150" t="s">
        <v>177</v>
      </c>
      <c r="E316" s="157" t="s">
        <v>31</v>
      </c>
      <c r="F316" s="158" t="s">
        <v>2722</v>
      </c>
      <c r="H316" s="159">
        <v>3.42</v>
      </c>
      <c r="I316" s="160"/>
      <c r="L316" s="156"/>
      <c r="M316" s="161"/>
      <c r="T316" s="162"/>
      <c r="AT316" s="157" t="s">
        <v>177</v>
      </c>
      <c r="AU316" s="157" t="s">
        <v>87</v>
      </c>
      <c r="AV316" s="13" t="s">
        <v>87</v>
      </c>
      <c r="AW316" s="13" t="s">
        <v>38</v>
      </c>
      <c r="AX316" s="13" t="s">
        <v>78</v>
      </c>
      <c r="AY316" s="157" t="s">
        <v>165</v>
      </c>
    </row>
    <row r="317" spans="2:65" s="14" customFormat="1" ht="10.199999999999999">
      <c r="B317" s="163"/>
      <c r="D317" s="150" t="s">
        <v>177</v>
      </c>
      <c r="E317" s="164" t="s">
        <v>31</v>
      </c>
      <c r="F317" s="165" t="s">
        <v>180</v>
      </c>
      <c r="H317" s="166">
        <v>26.279</v>
      </c>
      <c r="I317" s="167"/>
      <c r="L317" s="163"/>
      <c r="M317" s="168"/>
      <c r="T317" s="169"/>
      <c r="AT317" s="164" t="s">
        <v>177</v>
      </c>
      <c r="AU317" s="164" t="s">
        <v>87</v>
      </c>
      <c r="AV317" s="14" t="s">
        <v>173</v>
      </c>
      <c r="AW317" s="14" t="s">
        <v>38</v>
      </c>
      <c r="AX317" s="14" t="s">
        <v>39</v>
      </c>
      <c r="AY317" s="164" t="s">
        <v>165</v>
      </c>
    </row>
    <row r="318" spans="2:65" s="1" customFormat="1" ht="44.25" customHeight="1">
      <c r="B318" s="35"/>
      <c r="C318" s="132" t="s">
        <v>610</v>
      </c>
      <c r="D318" s="132" t="s">
        <v>168</v>
      </c>
      <c r="E318" s="133" t="s">
        <v>2726</v>
      </c>
      <c r="F318" s="134" t="s">
        <v>2727</v>
      </c>
      <c r="G318" s="135" t="s">
        <v>103</v>
      </c>
      <c r="H318" s="136">
        <v>25.15</v>
      </c>
      <c r="I318" s="137"/>
      <c r="J318" s="138">
        <f>ROUND(I318*H318,2)</f>
        <v>0</v>
      </c>
      <c r="K318" s="134" t="s">
        <v>172</v>
      </c>
      <c r="L318" s="35"/>
      <c r="M318" s="139" t="s">
        <v>31</v>
      </c>
      <c r="N318" s="140" t="s">
        <v>49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173</v>
      </c>
      <c r="AT318" s="143" t="s">
        <v>168</v>
      </c>
      <c r="AU318" s="143" t="s">
        <v>87</v>
      </c>
      <c r="AY318" s="19" t="s">
        <v>165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9" t="s">
        <v>39</v>
      </c>
      <c r="BK318" s="144">
        <f>ROUND(I318*H318,2)</f>
        <v>0</v>
      </c>
      <c r="BL318" s="19" t="s">
        <v>173</v>
      </c>
      <c r="BM318" s="143" t="s">
        <v>2728</v>
      </c>
    </row>
    <row r="319" spans="2:65" s="1" customFormat="1" ht="10.199999999999999" hidden="1">
      <c r="B319" s="35"/>
      <c r="D319" s="145" t="s">
        <v>175</v>
      </c>
      <c r="F319" s="146" t="s">
        <v>2729</v>
      </c>
      <c r="I319" s="147"/>
      <c r="L319" s="35"/>
      <c r="M319" s="148"/>
      <c r="T319" s="56"/>
      <c r="AT319" s="19" t="s">
        <v>175</v>
      </c>
      <c r="AU319" s="19" t="s">
        <v>87</v>
      </c>
    </row>
    <row r="320" spans="2:65" s="12" customFormat="1" ht="10.199999999999999">
      <c r="B320" s="149"/>
      <c r="D320" s="150" t="s">
        <v>177</v>
      </c>
      <c r="E320" s="151" t="s">
        <v>31</v>
      </c>
      <c r="F320" s="152" t="s">
        <v>706</v>
      </c>
      <c r="H320" s="151" t="s">
        <v>31</v>
      </c>
      <c r="I320" s="153"/>
      <c r="L320" s="149"/>
      <c r="M320" s="154"/>
      <c r="T320" s="155"/>
      <c r="AT320" s="151" t="s">
        <v>177</v>
      </c>
      <c r="AU320" s="151" t="s">
        <v>87</v>
      </c>
      <c r="AV320" s="12" t="s">
        <v>39</v>
      </c>
      <c r="AW320" s="12" t="s">
        <v>38</v>
      </c>
      <c r="AX320" s="12" t="s">
        <v>78</v>
      </c>
      <c r="AY320" s="151" t="s">
        <v>165</v>
      </c>
    </row>
    <row r="321" spans="2:65" s="13" customFormat="1" ht="10.199999999999999">
      <c r="B321" s="156"/>
      <c r="D321" s="150" t="s">
        <v>177</v>
      </c>
      <c r="E321" s="157" t="s">
        <v>31</v>
      </c>
      <c r="F321" s="158" t="s">
        <v>2730</v>
      </c>
      <c r="H321" s="159">
        <v>18.079999999999998</v>
      </c>
      <c r="I321" s="160"/>
      <c r="L321" s="156"/>
      <c r="M321" s="161"/>
      <c r="T321" s="162"/>
      <c r="AT321" s="157" t="s">
        <v>177</v>
      </c>
      <c r="AU321" s="157" t="s">
        <v>87</v>
      </c>
      <c r="AV321" s="13" t="s">
        <v>87</v>
      </c>
      <c r="AW321" s="13" t="s">
        <v>38</v>
      </c>
      <c r="AX321" s="13" t="s">
        <v>78</v>
      </c>
      <c r="AY321" s="157" t="s">
        <v>165</v>
      </c>
    </row>
    <row r="322" spans="2:65" s="12" customFormat="1" ht="10.199999999999999">
      <c r="B322" s="149"/>
      <c r="D322" s="150" t="s">
        <v>177</v>
      </c>
      <c r="E322" s="151" t="s">
        <v>31</v>
      </c>
      <c r="F322" s="152" t="s">
        <v>2731</v>
      </c>
      <c r="H322" s="151" t="s">
        <v>31</v>
      </c>
      <c r="I322" s="153"/>
      <c r="L322" s="149"/>
      <c r="M322" s="154"/>
      <c r="T322" s="155"/>
      <c r="AT322" s="151" t="s">
        <v>177</v>
      </c>
      <c r="AU322" s="151" t="s">
        <v>87</v>
      </c>
      <c r="AV322" s="12" t="s">
        <v>39</v>
      </c>
      <c r="AW322" s="12" t="s">
        <v>38</v>
      </c>
      <c r="AX322" s="12" t="s">
        <v>78</v>
      </c>
      <c r="AY322" s="151" t="s">
        <v>165</v>
      </c>
    </row>
    <row r="323" spans="2:65" s="13" customFormat="1" ht="10.199999999999999">
      <c r="B323" s="156"/>
      <c r="D323" s="150" t="s">
        <v>177</v>
      </c>
      <c r="E323" s="157" t="s">
        <v>31</v>
      </c>
      <c r="F323" s="158" t="s">
        <v>2732</v>
      </c>
      <c r="H323" s="159">
        <v>5.07</v>
      </c>
      <c r="I323" s="160"/>
      <c r="L323" s="156"/>
      <c r="M323" s="161"/>
      <c r="T323" s="162"/>
      <c r="AT323" s="157" t="s">
        <v>177</v>
      </c>
      <c r="AU323" s="157" t="s">
        <v>87</v>
      </c>
      <c r="AV323" s="13" t="s">
        <v>87</v>
      </c>
      <c r="AW323" s="13" t="s">
        <v>38</v>
      </c>
      <c r="AX323" s="13" t="s">
        <v>78</v>
      </c>
      <c r="AY323" s="157" t="s">
        <v>165</v>
      </c>
    </row>
    <row r="324" spans="2:65" s="12" customFormat="1" ht="20.399999999999999">
      <c r="B324" s="149"/>
      <c r="D324" s="150" t="s">
        <v>177</v>
      </c>
      <c r="E324" s="151" t="s">
        <v>31</v>
      </c>
      <c r="F324" s="152" t="s">
        <v>2733</v>
      </c>
      <c r="H324" s="151" t="s">
        <v>31</v>
      </c>
      <c r="I324" s="153"/>
      <c r="L324" s="149"/>
      <c r="M324" s="154"/>
      <c r="T324" s="155"/>
      <c r="AT324" s="151" t="s">
        <v>177</v>
      </c>
      <c r="AU324" s="151" t="s">
        <v>87</v>
      </c>
      <c r="AV324" s="12" t="s">
        <v>39</v>
      </c>
      <c r="AW324" s="12" t="s">
        <v>38</v>
      </c>
      <c r="AX324" s="12" t="s">
        <v>78</v>
      </c>
      <c r="AY324" s="151" t="s">
        <v>165</v>
      </c>
    </row>
    <row r="325" spans="2:65" s="12" customFormat="1" ht="10.199999999999999">
      <c r="B325" s="149"/>
      <c r="D325" s="150" t="s">
        <v>177</v>
      </c>
      <c r="E325" s="151" t="s">
        <v>31</v>
      </c>
      <c r="F325" s="152" t="s">
        <v>2734</v>
      </c>
      <c r="H325" s="151" t="s">
        <v>31</v>
      </c>
      <c r="I325" s="153"/>
      <c r="L325" s="149"/>
      <c r="M325" s="154"/>
      <c r="T325" s="155"/>
      <c r="AT325" s="151" t="s">
        <v>177</v>
      </c>
      <c r="AU325" s="151" t="s">
        <v>87</v>
      </c>
      <c r="AV325" s="12" t="s">
        <v>39</v>
      </c>
      <c r="AW325" s="12" t="s">
        <v>38</v>
      </c>
      <c r="AX325" s="12" t="s">
        <v>78</v>
      </c>
      <c r="AY325" s="151" t="s">
        <v>165</v>
      </c>
    </row>
    <row r="326" spans="2:65" s="13" customFormat="1" ht="10.199999999999999">
      <c r="B326" s="156"/>
      <c r="D326" s="150" t="s">
        <v>177</v>
      </c>
      <c r="E326" s="157" t="s">
        <v>31</v>
      </c>
      <c r="F326" s="158" t="s">
        <v>2735</v>
      </c>
      <c r="H326" s="159">
        <v>1.5</v>
      </c>
      <c r="I326" s="160"/>
      <c r="L326" s="156"/>
      <c r="M326" s="161"/>
      <c r="T326" s="162"/>
      <c r="AT326" s="157" t="s">
        <v>177</v>
      </c>
      <c r="AU326" s="157" t="s">
        <v>87</v>
      </c>
      <c r="AV326" s="13" t="s">
        <v>87</v>
      </c>
      <c r="AW326" s="13" t="s">
        <v>38</v>
      </c>
      <c r="AX326" s="13" t="s">
        <v>78</v>
      </c>
      <c r="AY326" s="157" t="s">
        <v>165</v>
      </c>
    </row>
    <row r="327" spans="2:65" s="12" customFormat="1" ht="10.199999999999999">
      <c r="B327" s="149"/>
      <c r="D327" s="150" t="s">
        <v>177</v>
      </c>
      <c r="E327" s="151" t="s">
        <v>31</v>
      </c>
      <c r="F327" s="152" t="s">
        <v>2736</v>
      </c>
      <c r="H327" s="151" t="s">
        <v>31</v>
      </c>
      <c r="I327" s="153"/>
      <c r="L327" s="149"/>
      <c r="M327" s="154"/>
      <c r="T327" s="155"/>
      <c r="AT327" s="151" t="s">
        <v>177</v>
      </c>
      <c r="AU327" s="151" t="s">
        <v>87</v>
      </c>
      <c r="AV327" s="12" t="s">
        <v>39</v>
      </c>
      <c r="AW327" s="12" t="s">
        <v>38</v>
      </c>
      <c r="AX327" s="12" t="s">
        <v>78</v>
      </c>
      <c r="AY327" s="151" t="s">
        <v>165</v>
      </c>
    </row>
    <row r="328" spans="2:65" s="13" customFormat="1" ht="10.199999999999999">
      <c r="B328" s="156"/>
      <c r="D328" s="150" t="s">
        <v>177</v>
      </c>
      <c r="E328" s="157" t="s">
        <v>31</v>
      </c>
      <c r="F328" s="158" t="s">
        <v>2737</v>
      </c>
      <c r="H328" s="159">
        <v>0.5</v>
      </c>
      <c r="I328" s="160"/>
      <c r="L328" s="156"/>
      <c r="M328" s="161"/>
      <c r="T328" s="162"/>
      <c r="AT328" s="157" t="s">
        <v>177</v>
      </c>
      <c r="AU328" s="157" t="s">
        <v>87</v>
      </c>
      <c r="AV328" s="13" t="s">
        <v>87</v>
      </c>
      <c r="AW328" s="13" t="s">
        <v>38</v>
      </c>
      <c r="AX328" s="13" t="s">
        <v>78</v>
      </c>
      <c r="AY328" s="157" t="s">
        <v>165</v>
      </c>
    </row>
    <row r="329" spans="2:65" s="14" customFormat="1" ht="10.199999999999999">
      <c r="B329" s="163"/>
      <c r="D329" s="150" t="s">
        <v>177</v>
      </c>
      <c r="E329" s="164" t="s">
        <v>31</v>
      </c>
      <c r="F329" s="165" t="s">
        <v>180</v>
      </c>
      <c r="H329" s="166">
        <v>25.15</v>
      </c>
      <c r="I329" s="167"/>
      <c r="L329" s="163"/>
      <c r="M329" s="168"/>
      <c r="T329" s="169"/>
      <c r="AT329" s="164" t="s">
        <v>177</v>
      </c>
      <c r="AU329" s="164" t="s">
        <v>87</v>
      </c>
      <c r="AV329" s="14" t="s">
        <v>173</v>
      </c>
      <c r="AW329" s="14" t="s">
        <v>38</v>
      </c>
      <c r="AX329" s="14" t="s">
        <v>39</v>
      </c>
      <c r="AY329" s="164" t="s">
        <v>165</v>
      </c>
    </row>
    <row r="330" spans="2:65" s="1" customFormat="1" ht="24.15" customHeight="1">
      <c r="B330" s="35"/>
      <c r="C330" s="177" t="s">
        <v>617</v>
      </c>
      <c r="D330" s="177" t="s">
        <v>409</v>
      </c>
      <c r="E330" s="178" t="s">
        <v>756</v>
      </c>
      <c r="F330" s="179" t="s">
        <v>757</v>
      </c>
      <c r="G330" s="180" t="s">
        <v>103</v>
      </c>
      <c r="H330" s="181">
        <v>19.888000000000002</v>
      </c>
      <c r="I330" s="182"/>
      <c r="J330" s="183">
        <f>ROUND(I330*H330,2)</f>
        <v>0</v>
      </c>
      <c r="K330" s="179" t="s">
        <v>172</v>
      </c>
      <c r="L330" s="184"/>
      <c r="M330" s="185" t="s">
        <v>31</v>
      </c>
      <c r="N330" s="186" t="s">
        <v>49</v>
      </c>
      <c r="P330" s="141">
        <f>O330*H330</f>
        <v>0</v>
      </c>
      <c r="Q330" s="141">
        <v>1.2E-4</v>
      </c>
      <c r="R330" s="141">
        <f>Q330*H330</f>
        <v>2.3865600000000002E-3</v>
      </c>
      <c r="S330" s="141">
        <v>0</v>
      </c>
      <c r="T330" s="142">
        <f>S330*H330</f>
        <v>0</v>
      </c>
      <c r="AR330" s="143" t="s">
        <v>221</v>
      </c>
      <c r="AT330" s="143" t="s">
        <v>409</v>
      </c>
      <c r="AU330" s="143" t="s">
        <v>87</v>
      </c>
      <c r="AY330" s="19" t="s">
        <v>165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9" t="s">
        <v>39</v>
      </c>
      <c r="BK330" s="144">
        <f>ROUND(I330*H330,2)</f>
        <v>0</v>
      </c>
      <c r="BL330" s="19" t="s">
        <v>173</v>
      </c>
      <c r="BM330" s="143" t="s">
        <v>2738</v>
      </c>
    </row>
    <row r="331" spans="2:65" s="12" customFormat="1" ht="10.199999999999999">
      <c r="B331" s="149"/>
      <c r="D331" s="150" t="s">
        <v>177</v>
      </c>
      <c r="E331" s="151" t="s">
        <v>31</v>
      </c>
      <c r="F331" s="152" t="s">
        <v>706</v>
      </c>
      <c r="H331" s="151" t="s">
        <v>31</v>
      </c>
      <c r="I331" s="153"/>
      <c r="L331" s="149"/>
      <c r="M331" s="154"/>
      <c r="T331" s="155"/>
      <c r="AT331" s="151" t="s">
        <v>177</v>
      </c>
      <c r="AU331" s="151" t="s">
        <v>87</v>
      </c>
      <c r="AV331" s="12" t="s">
        <v>39</v>
      </c>
      <c r="AW331" s="12" t="s">
        <v>38</v>
      </c>
      <c r="AX331" s="12" t="s">
        <v>78</v>
      </c>
      <c r="AY331" s="151" t="s">
        <v>165</v>
      </c>
    </row>
    <row r="332" spans="2:65" s="13" customFormat="1" ht="10.199999999999999">
      <c r="B332" s="156"/>
      <c r="D332" s="150" t="s">
        <v>177</v>
      </c>
      <c r="E332" s="157" t="s">
        <v>31</v>
      </c>
      <c r="F332" s="158" t="s">
        <v>2739</v>
      </c>
      <c r="H332" s="159">
        <v>19.888000000000002</v>
      </c>
      <c r="I332" s="160"/>
      <c r="L332" s="156"/>
      <c r="M332" s="161"/>
      <c r="T332" s="162"/>
      <c r="AT332" s="157" t="s">
        <v>177</v>
      </c>
      <c r="AU332" s="157" t="s">
        <v>87</v>
      </c>
      <c r="AV332" s="13" t="s">
        <v>87</v>
      </c>
      <c r="AW332" s="13" t="s">
        <v>38</v>
      </c>
      <c r="AX332" s="13" t="s">
        <v>78</v>
      </c>
      <c r="AY332" s="157" t="s">
        <v>165</v>
      </c>
    </row>
    <row r="333" spans="2:65" s="14" customFormat="1" ht="10.199999999999999">
      <c r="B333" s="163"/>
      <c r="D333" s="150" t="s">
        <v>177</v>
      </c>
      <c r="E333" s="164" t="s">
        <v>31</v>
      </c>
      <c r="F333" s="165" t="s">
        <v>180</v>
      </c>
      <c r="H333" s="166">
        <v>19.888000000000002</v>
      </c>
      <c r="I333" s="167"/>
      <c r="L333" s="163"/>
      <c r="M333" s="168"/>
      <c r="T333" s="169"/>
      <c r="AT333" s="164" t="s">
        <v>177</v>
      </c>
      <c r="AU333" s="164" t="s">
        <v>87</v>
      </c>
      <c r="AV333" s="14" t="s">
        <v>173</v>
      </c>
      <c r="AW333" s="14" t="s">
        <v>38</v>
      </c>
      <c r="AX333" s="14" t="s">
        <v>39</v>
      </c>
      <c r="AY333" s="164" t="s">
        <v>165</v>
      </c>
    </row>
    <row r="334" spans="2:65" s="1" customFormat="1" ht="24.15" customHeight="1">
      <c r="B334" s="35"/>
      <c r="C334" s="177" t="s">
        <v>631</v>
      </c>
      <c r="D334" s="177" t="s">
        <v>409</v>
      </c>
      <c r="E334" s="178" t="s">
        <v>776</v>
      </c>
      <c r="F334" s="179" t="s">
        <v>777</v>
      </c>
      <c r="G334" s="180" t="s">
        <v>103</v>
      </c>
      <c r="H334" s="181">
        <v>5.577</v>
      </c>
      <c r="I334" s="182"/>
      <c r="J334" s="183">
        <f>ROUND(I334*H334,2)</f>
        <v>0</v>
      </c>
      <c r="K334" s="179" t="s">
        <v>172</v>
      </c>
      <c r="L334" s="184"/>
      <c r="M334" s="185" t="s">
        <v>31</v>
      </c>
      <c r="N334" s="186" t="s">
        <v>49</v>
      </c>
      <c r="P334" s="141">
        <f>O334*H334</f>
        <v>0</v>
      </c>
      <c r="Q334" s="141">
        <v>2.9999999999999997E-4</v>
      </c>
      <c r="R334" s="141">
        <f>Q334*H334</f>
        <v>1.6730999999999998E-3</v>
      </c>
      <c r="S334" s="141">
        <v>0</v>
      </c>
      <c r="T334" s="142">
        <f>S334*H334</f>
        <v>0</v>
      </c>
      <c r="AR334" s="143" t="s">
        <v>221</v>
      </c>
      <c r="AT334" s="143" t="s">
        <v>409</v>
      </c>
      <c r="AU334" s="143" t="s">
        <v>87</v>
      </c>
      <c r="AY334" s="19" t="s">
        <v>165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9" t="s">
        <v>39</v>
      </c>
      <c r="BK334" s="144">
        <f>ROUND(I334*H334,2)</f>
        <v>0</v>
      </c>
      <c r="BL334" s="19" t="s">
        <v>173</v>
      </c>
      <c r="BM334" s="143" t="s">
        <v>2740</v>
      </c>
    </row>
    <row r="335" spans="2:65" s="12" customFormat="1" ht="10.199999999999999">
      <c r="B335" s="149"/>
      <c r="D335" s="150" t="s">
        <v>177</v>
      </c>
      <c r="E335" s="151" t="s">
        <v>31</v>
      </c>
      <c r="F335" s="152" t="s">
        <v>2731</v>
      </c>
      <c r="H335" s="151" t="s">
        <v>31</v>
      </c>
      <c r="I335" s="153"/>
      <c r="L335" s="149"/>
      <c r="M335" s="154"/>
      <c r="T335" s="155"/>
      <c r="AT335" s="151" t="s">
        <v>177</v>
      </c>
      <c r="AU335" s="151" t="s">
        <v>87</v>
      </c>
      <c r="AV335" s="12" t="s">
        <v>39</v>
      </c>
      <c r="AW335" s="12" t="s">
        <v>38</v>
      </c>
      <c r="AX335" s="12" t="s">
        <v>78</v>
      </c>
      <c r="AY335" s="151" t="s">
        <v>165</v>
      </c>
    </row>
    <row r="336" spans="2:65" s="13" customFormat="1" ht="10.199999999999999">
      <c r="B336" s="156"/>
      <c r="D336" s="150" t="s">
        <v>177</v>
      </c>
      <c r="E336" s="157" t="s">
        <v>31</v>
      </c>
      <c r="F336" s="158" t="s">
        <v>2741</v>
      </c>
      <c r="H336" s="159">
        <v>5.577</v>
      </c>
      <c r="I336" s="160"/>
      <c r="L336" s="156"/>
      <c r="M336" s="161"/>
      <c r="T336" s="162"/>
      <c r="AT336" s="157" t="s">
        <v>177</v>
      </c>
      <c r="AU336" s="157" t="s">
        <v>87</v>
      </c>
      <c r="AV336" s="13" t="s">
        <v>87</v>
      </c>
      <c r="AW336" s="13" t="s">
        <v>38</v>
      </c>
      <c r="AX336" s="13" t="s">
        <v>78</v>
      </c>
      <c r="AY336" s="157" t="s">
        <v>165</v>
      </c>
    </row>
    <row r="337" spans="2:65" s="14" customFormat="1" ht="10.199999999999999">
      <c r="B337" s="163"/>
      <c r="D337" s="150" t="s">
        <v>177</v>
      </c>
      <c r="E337" s="164" t="s">
        <v>31</v>
      </c>
      <c r="F337" s="165" t="s">
        <v>180</v>
      </c>
      <c r="H337" s="166">
        <v>5.577</v>
      </c>
      <c r="I337" s="167"/>
      <c r="L337" s="163"/>
      <c r="M337" s="168"/>
      <c r="T337" s="169"/>
      <c r="AT337" s="164" t="s">
        <v>177</v>
      </c>
      <c r="AU337" s="164" t="s">
        <v>87</v>
      </c>
      <c r="AV337" s="14" t="s">
        <v>173</v>
      </c>
      <c r="AW337" s="14" t="s">
        <v>38</v>
      </c>
      <c r="AX337" s="14" t="s">
        <v>39</v>
      </c>
      <c r="AY337" s="164" t="s">
        <v>165</v>
      </c>
    </row>
    <row r="338" spans="2:65" s="1" customFormat="1" ht="24.15" customHeight="1">
      <c r="B338" s="35"/>
      <c r="C338" s="177" t="s">
        <v>637</v>
      </c>
      <c r="D338" s="177" t="s">
        <v>409</v>
      </c>
      <c r="E338" s="178" t="s">
        <v>2742</v>
      </c>
      <c r="F338" s="179" t="s">
        <v>2743</v>
      </c>
      <c r="G338" s="180" t="s">
        <v>103</v>
      </c>
      <c r="H338" s="181">
        <v>1.65</v>
      </c>
      <c r="I338" s="182"/>
      <c r="J338" s="183">
        <f>ROUND(I338*H338,2)</f>
        <v>0</v>
      </c>
      <c r="K338" s="179" t="s">
        <v>172</v>
      </c>
      <c r="L338" s="184"/>
      <c r="M338" s="185" t="s">
        <v>31</v>
      </c>
      <c r="N338" s="186" t="s">
        <v>49</v>
      </c>
      <c r="P338" s="141">
        <f>O338*H338</f>
        <v>0</v>
      </c>
      <c r="Q338" s="141">
        <v>5.0000000000000001E-4</v>
      </c>
      <c r="R338" s="141">
        <f>Q338*H338</f>
        <v>8.25E-4</v>
      </c>
      <c r="S338" s="141">
        <v>0</v>
      </c>
      <c r="T338" s="142">
        <f>S338*H338</f>
        <v>0</v>
      </c>
      <c r="AR338" s="143" t="s">
        <v>221</v>
      </c>
      <c r="AT338" s="143" t="s">
        <v>409</v>
      </c>
      <c r="AU338" s="143" t="s">
        <v>87</v>
      </c>
      <c r="AY338" s="19" t="s">
        <v>165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9" t="s">
        <v>39</v>
      </c>
      <c r="BK338" s="144">
        <f>ROUND(I338*H338,2)</f>
        <v>0</v>
      </c>
      <c r="BL338" s="19" t="s">
        <v>173</v>
      </c>
      <c r="BM338" s="143" t="s">
        <v>2744</v>
      </c>
    </row>
    <row r="339" spans="2:65" s="12" customFormat="1" ht="20.399999999999999">
      <c r="B339" s="149"/>
      <c r="D339" s="150" t="s">
        <v>177</v>
      </c>
      <c r="E339" s="151" t="s">
        <v>31</v>
      </c>
      <c r="F339" s="152" t="s">
        <v>2733</v>
      </c>
      <c r="H339" s="151" t="s">
        <v>31</v>
      </c>
      <c r="I339" s="153"/>
      <c r="L339" s="149"/>
      <c r="M339" s="154"/>
      <c r="T339" s="155"/>
      <c r="AT339" s="151" t="s">
        <v>177</v>
      </c>
      <c r="AU339" s="151" t="s">
        <v>87</v>
      </c>
      <c r="AV339" s="12" t="s">
        <v>39</v>
      </c>
      <c r="AW339" s="12" t="s">
        <v>38</v>
      </c>
      <c r="AX339" s="12" t="s">
        <v>78</v>
      </c>
      <c r="AY339" s="151" t="s">
        <v>165</v>
      </c>
    </row>
    <row r="340" spans="2:65" s="12" customFormat="1" ht="10.199999999999999">
      <c r="B340" s="149"/>
      <c r="D340" s="150" t="s">
        <v>177</v>
      </c>
      <c r="E340" s="151" t="s">
        <v>31</v>
      </c>
      <c r="F340" s="152" t="s">
        <v>2734</v>
      </c>
      <c r="H340" s="151" t="s">
        <v>31</v>
      </c>
      <c r="I340" s="153"/>
      <c r="L340" s="149"/>
      <c r="M340" s="154"/>
      <c r="T340" s="155"/>
      <c r="AT340" s="151" t="s">
        <v>177</v>
      </c>
      <c r="AU340" s="151" t="s">
        <v>87</v>
      </c>
      <c r="AV340" s="12" t="s">
        <v>39</v>
      </c>
      <c r="AW340" s="12" t="s">
        <v>38</v>
      </c>
      <c r="AX340" s="12" t="s">
        <v>78</v>
      </c>
      <c r="AY340" s="151" t="s">
        <v>165</v>
      </c>
    </row>
    <row r="341" spans="2:65" s="13" customFormat="1" ht="10.199999999999999">
      <c r="B341" s="156"/>
      <c r="D341" s="150" t="s">
        <v>177</v>
      </c>
      <c r="E341" s="157" t="s">
        <v>31</v>
      </c>
      <c r="F341" s="158" t="s">
        <v>2745</v>
      </c>
      <c r="H341" s="159">
        <v>1.65</v>
      </c>
      <c r="I341" s="160"/>
      <c r="L341" s="156"/>
      <c r="M341" s="161"/>
      <c r="T341" s="162"/>
      <c r="AT341" s="157" t="s">
        <v>177</v>
      </c>
      <c r="AU341" s="157" t="s">
        <v>87</v>
      </c>
      <c r="AV341" s="13" t="s">
        <v>87</v>
      </c>
      <c r="AW341" s="13" t="s">
        <v>38</v>
      </c>
      <c r="AX341" s="13" t="s">
        <v>39</v>
      </c>
      <c r="AY341" s="157" t="s">
        <v>165</v>
      </c>
    </row>
    <row r="342" spans="2:65" s="1" customFormat="1" ht="24.15" customHeight="1">
      <c r="B342" s="35"/>
      <c r="C342" s="177" t="s">
        <v>642</v>
      </c>
      <c r="D342" s="177" t="s">
        <v>409</v>
      </c>
      <c r="E342" s="178" t="s">
        <v>766</v>
      </c>
      <c r="F342" s="179" t="s">
        <v>767</v>
      </c>
      <c r="G342" s="180" t="s">
        <v>103</v>
      </c>
      <c r="H342" s="181">
        <v>0.55000000000000004</v>
      </c>
      <c r="I342" s="182"/>
      <c r="J342" s="183">
        <f>ROUND(I342*H342,2)</f>
        <v>0</v>
      </c>
      <c r="K342" s="179" t="s">
        <v>172</v>
      </c>
      <c r="L342" s="184"/>
      <c r="M342" s="185" t="s">
        <v>31</v>
      </c>
      <c r="N342" s="186" t="s">
        <v>49</v>
      </c>
      <c r="P342" s="141">
        <f>O342*H342</f>
        <v>0</v>
      </c>
      <c r="Q342" s="141">
        <v>5.0000000000000001E-4</v>
      </c>
      <c r="R342" s="141">
        <f>Q342*H342</f>
        <v>2.7500000000000002E-4</v>
      </c>
      <c r="S342" s="141">
        <v>0</v>
      </c>
      <c r="T342" s="142">
        <f>S342*H342</f>
        <v>0</v>
      </c>
      <c r="AR342" s="143" t="s">
        <v>221</v>
      </c>
      <c r="AT342" s="143" t="s">
        <v>409</v>
      </c>
      <c r="AU342" s="143" t="s">
        <v>87</v>
      </c>
      <c r="AY342" s="19" t="s">
        <v>165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9" t="s">
        <v>39</v>
      </c>
      <c r="BK342" s="144">
        <f>ROUND(I342*H342,2)</f>
        <v>0</v>
      </c>
      <c r="BL342" s="19" t="s">
        <v>173</v>
      </c>
      <c r="BM342" s="143" t="s">
        <v>2746</v>
      </c>
    </row>
    <row r="343" spans="2:65" s="12" customFormat="1" ht="20.399999999999999">
      <c r="B343" s="149"/>
      <c r="D343" s="150" t="s">
        <v>177</v>
      </c>
      <c r="E343" s="151" t="s">
        <v>31</v>
      </c>
      <c r="F343" s="152" t="s">
        <v>2733</v>
      </c>
      <c r="H343" s="151" t="s">
        <v>31</v>
      </c>
      <c r="I343" s="153"/>
      <c r="L343" s="149"/>
      <c r="M343" s="154"/>
      <c r="T343" s="155"/>
      <c r="AT343" s="151" t="s">
        <v>177</v>
      </c>
      <c r="AU343" s="151" t="s">
        <v>87</v>
      </c>
      <c r="AV343" s="12" t="s">
        <v>39</v>
      </c>
      <c r="AW343" s="12" t="s">
        <v>38</v>
      </c>
      <c r="AX343" s="12" t="s">
        <v>78</v>
      </c>
      <c r="AY343" s="151" t="s">
        <v>165</v>
      </c>
    </row>
    <row r="344" spans="2:65" s="12" customFormat="1" ht="10.199999999999999">
      <c r="B344" s="149"/>
      <c r="D344" s="150" t="s">
        <v>177</v>
      </c>
      <c r="E344" s="151" t="s">
        <v>31</v>
      </c>
      <c r="F344" s="152" t="s">
        <v>2736</v>
      </c>
      <c r="H344" s="151" t="s">
        <v>31</v>
      </c>
      <c r="I344" s="153"/>
      <c r="L344" s="149"/>
      <c r="M344" s="154"/>
      <c r="T344" s="155"/>
      <c r="AT344" s="151" t="s">
        <v>177</v>
      </c>
      <c r="AU344" s="151" t="s">
        <v>87</v>
      </c>
      <c r="AV344" s="12" t="s">
        <v>39</v>
      </c>
      <c r="AW344" s="12" t="s">
        <v>38</v>
      </c>
      <c r="AX344" s="12" t="s">
        <v>78</v>
      </c>
      <c r="AY344" s="151" t="s">
        <v>165</v>
      </c>
    </row>
    <row r="345" spans="2:65" s="13" customFormat="1" ht="10.199999999999999">
      <c r="B345" s="156"/>
      <c r="D345" s="150" t="s">
        <v>177</v>
      </c>
      <c r="E345" s="157" t="s">
        <v>31</v>
      </c>
      <c r="F345" s="158" t="s">
        <v>2747</v>
      </c>
      <c r="H345" s="159">
        <v>0.55000000000000004</v>
      </c>
      <c r="I345" s="160"/>
      <c r="L345" s="156"/>
      <c r="M345" s="161"/>
      <c r="T345" s="162"/>
      <c r="AT345" s="157" t="s">
        <v>177</v>
      </c>
      <c r="AU345" s="157" t="s">
        <v>87</v>
      </c>
      <c r="AV345" s="13" t="s">
        <v>87</v>
      </c>
      <c r="AW345" s="13" t="s">
        <v>38</v>
      </c>
      <c r="AX345" s="13" t="s">
        <v>39</v>
      </c>
      <c r="AY345" s="157" t="s">
        <v>165</v>
      </c>
    </row>
    <row r="346" spans="2:65" s="1" customFormat="1" ht="24.15" customHeight="1">
      <c r="B346" s="35"/>
      <c r="C346" s="132" t="s">
        <v>648</v>
      </c>
      <c r="D346" s="132" t="s">
        <v>168</v>
      </c>
      <c r="E346" s="133" t="s">
        <v>531</v>
      </c>
      <c r="F346" s="134" t="s">
        <v>532</v>
      </c>
      <c r="G346" s="135" t="s">
        <v>183</v>
      </c>
      <c r="H346" s="136">
        <v>45.225999999999999</v>
      </c>
      <c r="I346" s="137"/>
      <c r="J346" s="138">
        <f>ROUND(I346*H346,2)</f>
        <v>0</v>
      </c>
      <c r="K346" s="134" t="s">
        <v>172</v>
      </c>
      <c r="L346" s="35"/>
      <c r="M346" s="139" t="s">
        <v>31</v>
      </c>
      <c r="N346" s="140" t="s">
        <v>49</v>
      </c>
      <c r="P346" s="141">
        <f>O346*H346</f>
        <v>0</v>
      </c>
      <c r="Q346" s="141">
        <v>0</v>
      </c>
      <c r="R346" s="141">
        <f>Q346*H346</f>
        <v>0</v>
      </c>
      <c r="S346" s="141">
        <v>0</v>
      </c>
      <c r="T346" s="142">
        <f>S346*H346</f>
        <v>0</v>
      </c>
      <c r="AR346" s="143" t="s">
        <v>173</v>
      </c>
      <c r="AT346" s="143" t="s">
        <v>168</v>
      </c>
      <c r="AU346" s="143" t="s">
        <v>87</v>
      </c>
      <c r="AY346" s="19" t="s">
        <v>165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9" t="s">
        <v>39</v>
      </c>
      <c r="BK346" s="144">
        <f>ROUND(I346*H346,2)</f>
        <v>0</v>
      </c>
      <c r="BL346" s="19" t="s">
        <v>173</v>
      </c>
      <c r="BM346" s="143" t="s">
        <v>2748</v>
      </c>
    </row>
    <row r="347" spans="2:65" s="1" customFormat="1" ht="10.199999999999999" hidden="1">
      <c r="B347" s="35"/>
      <c r="D347" s="145" t="s">
        <v>175</v>
      </c>
      <c r="F347" s="146" t="s">
        <v>534</v>
      </c>
      <c r="I347" s="147"/>
      <c r="L347" s="35"/>
      <c r="M347" s="148"/>
      <c r="T347" s="56"/>
      <c r="AT347" s="19" t="s">
        <v>175</v>
      </c>
      <c r="AU347" s="19" t="s">
        <v>87</v>
      </c>
    </row>
    <row r="348" spans="2:65" s="12" customFormat="1" ht="10.199999999999999">
      <c r="B348" s="149"/>
      <c r="D348" s="150" t="s">
        <v>177</v>
      </c>
      <c r="E348" s="151" t="s">
        <v>31</v>
      </c>
      <c r="F348" s="152" t="s">
        <v>2749</v>
      </c>
      <c r="H348" s="151" t="s">
        <v>31</v>
      </c>
      <c r="I348" s="153"/>
      <c r="L348" s="149"/>
      <c r="M348" s="154"/>
      <c r="T348" s="155"/>
      <c r="AT348" s="151" t="s">
        <v>177</v>
      </c>
      <c r="AU348" s="151" t="s">
        <v>87</v>
      </c>
      <c r="AV348" s="12" t="s">
        <v>39</v>
      </c>
      <c r="AW348" s="12" t="s">
        <v>38</v>
      </c>
      <c r="AX348" s="12" t="s">
        <v>78</v>
      </c>
      <c r="AY348" s="151" t="s">
        <v>165</v>
      </c>
    </row>
    <row r="349" spans="2:65" s="13" customFormat="1" ht="10.199999999999999">
      <c r="B349" s="156"/>
      <c r="D349" s="150" t="s">
        <v>177</v>
      </c>
      <c r="E349" s="157" t="s">
        <v>31</v>
      </c>
      <c r="F349" s="158" t="s">
        <v>2750</v>
      </c>
      <c r="H349" s="159">
        <v>45.225999999999999</v>
      </c>
      <c r="I349" s="160"/>
      <c r="L349" s="156"/>
      <c r="M349" s="161"/>
      <c r="T349" s="162"/>
      <c r="AT349" s="157" t="s">
        <v>177</v>
      </c>
      <c r="AU349" s="157" t="s">
        <v>87</v>
      </c>
      <c r="AV349" s="13" t="s">
        <v>87</v>
      </c>
      <c r="AW349" s="13" t="s">
        <v>38</v>
      </c>
      <c r="AX349" s="13" t="s">
        <v>78</v>
      </c>
      <c r="AY349" s="157" t="s">
        <v>165</v>
      </c>
    </row>
    <row r="350" spans="2:65" s="14" customFormat="1" ht="10.199999999999999">
      <c r="B350" s="163"/>
      <c r="D350" s="150" t="s">
        <v>177</v>
      </c>
      <c r="E350" s="164" t="s">
        <v>31</v>
      </c>
      <c r="F350" s="165" t="s">
        <v>180</v>
      </c>
      <c r="H350" s="166">
        <v>45.225999999999999</v>
      </c>
      <c r="I350" s="167"/>
      <c r="L350" s="163"/>
      <c r="M350" s="168"/>
      <c r="T350" s="169"/>
      <c r="AT350" s="164" t="s">
        <v>177</v>
      </c>
      <c r="AU350" s="164" t="s">
        <v>87</v>
      </c>
      <c r="AV350" s="14" t="s">
        <v>173</v>
      </c>
      <c r="AW350" s="14" t="s">
        <v>38</v>
      </c>
      <c r="AX350" s="14" t="s">
        <v>39</v>
      </c>
      <c r="AY350" s="164" t="s">
        <v>165</v>
      </c>
    </row>
    <row r="351" spans="2:65" s="1" customFormat="1" ht="55.5" customHeight="1">
      <c r="B351" s="35"/>
      <c r="C351" s="132" t="s">
        <v>673</v>
      </c>
      <c r="D351" s="132" t="s">
        <v>168</v>
      </c>
      <c r="E351" s="133" t="s">
        <v>2751</v>
      </c>
      <c r="F351" s="134" t="s">
        <v>2752</v>
      </c>
      <c r="G351" s="135" t="s">
        <v>183</v>
      </c>
      <c r="H351" s="136">
        <v>25.395</v>
      </c>
      <c r="I351" s="137"/>
      <c r="J351" s="138">
        <f>ROUND(I351*H351,2)</f>
        <v>0</v>
      </c>
      <c r="K351" s="134" t="s">
        <v>172</v>
      </c>
      <c r="L351" s="35"/>
      <c r="M351" s="139" t="s">
        <v>31</v>
      </c>
      <c r="N351" s="140" t="s">
        <v>49</v>
      </c>
      <c r="P351" s="141">
        <f>O351*H351</f>
        <v>0</v>
      </c>
      <c r="Q351" s="141">
        <v>7.0000000000000001E-3</v>
      </c>
      <c r="R351" s="141">
        <f>Q351*H351</f>
        <v>0.17776500000000001</v>
      </c>
      <c r="S351" s="141">
        <v>0</v>
      </c>
      <c r="T351" s="142">
        <f>S351*H351</f>
        <v>0</v>
      </c>
      <c r="AR351" s="143" t="s">
        <v>173</v>
      </c>
      <c r="AT351" s="143" t="s">
        <v>168</v>
      </c>
      <c r="AU351" s="143" t="s">
        <v>87</v>
      </c>
      <c r="AY351" s="19" t="s">
        <v>165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9" t="s">
        <v>39</v>
      </c>
      <c r="BK351" s="144">
        <f>ROUND(I351*H351,2)</f>
        <v>0</v>
      </c>
      <c r="BL351" s="19" t="s">
        <v>173</v>
      </c>
      <c r="BM351" s="143" t="s">
        <v>2753</v>
      </c>
    </row>
    <row r="352" spans="2:65" s="1" customFormat="1" ht="10.199999999999999" hidden="1">
      <c r="B352" s="35"/>
      <c r="D352" s="145" t="s">
        <v>175</v>
      </c>
      <c r="F352" s="146" t="s">
        <v>2754</v>
      </c>
      <c r="I352" s="147"/>
      <c r="L352" s="35"/>
      <c r="M352" s="148"/>
      <c r="T352" s="56"/>
      <c r="AT352" s="19" t="s">
        <v>175</v>
      </c>
      <c r="AU352" s="19" t="s">
        <v>87</v>
      </c>
    </row>
    <row r="353" spans="2:65" s="12" customFormat="1" ht="20.399999999999999">
      <c r="B353" s="149"/>
      <c r="D353" s="150" t="s">
        <v>177</v>
      </c>
      <c r="E353" s="151" t="s">
        <v>31</v>
      </c>
      <c r="F353" s="152" t="s">
        <v>2755</v>
      </c>
      <c r="H353" s="151" t="s">
        <v>31</v>
      </c>
      <c r="I353" s="153"/>
      <c r="L353" s="149"/>
      <c r="M353" s="154"/>
      <c r="T353" s="155"/>
      <c r="AT353" s="151" t="s">
        <v>177</v>
      </c>
      <c r="AU353" s="151" t="s">
        <v>87</v>
      </c>
      <c r="AV353" s="12" t="s">
        <v>39</v>
      </c>
      <c r="AW353" s="12" t="s">
        <v>38</v>
      </c>
      <c r="AX353" s="12" t="s">
        <v>78</v>
      </c>
      <c r="AY353" s="151" t="s">
        <v>165</v>
      </c>
    </row>
    <row r="354" spans="2:65" s="13" customFormat="1" ht="10.199999999999999">
      <c r="B354" s="156"/>
      <c r="D354" s="150" t="s">
        <v>177</v>
      </c>
      <c r="E354" s="157" t="s">
        <v>31</v>
      </c>
      <c r="F354" s="158" t="s">
        <v>2756</v>
      </c>
      <c r="H354" s="159">
        <v>25.395</v>
      </c>
      <c r="I354" s="160"/>
      <c r="L354" s="156"/>
      <c r="M354" s="161"/>
      <c r="T354" s="162"/>
      <c r="AT354" s="157" t="s">
        <v>177</v>
      </c>
      <c r="AU354" s="157" t="s">
        <v>87</v>
      </c>
      <c r="AV354" s="13" t="s">
        <v>87</v>
      </c>
      <c r="AW354" s="13" t="s">
        <v>38</v>
      </c>
      <c r="AX354" s="13" t="s">
        <v>78</v>
      </c>
      <c r="AY354" s="157" t="s">
        <v>165</v>
      </c>
    </row>
    <row r="355" spans="2:65" s="14" customFormat="1" ht="10.199999999999999">
      <c r="B355" s="163"/>
      <c r="D355" s="150" t="s">
        <v>177</v>
      </c>
      <c r="E355" s="164" t="s">
        <v>31</v>
      </c>
      <c r="F355" s="165" t="s">
        <v>180</v>
      </c>
      <c r="H355" s="166">
        <v>25.395</v>
      </c>
      <c r="I355" s="167"/>
      <c r="L355" s="163"/>
      <c r="M355" s="168"/>
      <c r="T355" s="169"/>
      <c r="AT355" s="164" t="s">
        <v>177</v>
      </c>
      <c r="AU355" s="164" t="s">
        <v>87</v>
      </c>
      <c r="AV355" s="14" t="s">
        <v>173</v>
      </c>
      <c r="AW355" s="14" t="s">
        <v>38</v>
      </c>
      <c r="AX355" s="14" t="s">
        <v>39</v>
      </c>
      <c r="AY355" s="164" t="s">
        <v>165</v>
      </c>
    </row>
    <row r="356" spans="2:65" s="1" customFormat="1" ht="16.5" customHeight="1">
      <c r="B356" s="35"/>
      <c r="C356" s="177" t="s">
        <v>681</v>
      </c>
      <c r="D356" s="177" t="s">
        <v>409</v>
      </c>
      <c r="E356" s="178" t="s">
        <v>2757</v>
      </c>
      <c r="F356" s="179" t="s">
        <v>2758</v>
      </c>
      <c r="G356" s="180" t="s">
        <v>183</v>
      </c>
      <c r="H356" s="181">
        <v>26.713999999999999</v>
      </c>
      <c r="I356" s="182"/>
      <c r="J356" s="183">
        <f>ROUND(I356*H356,2)</f>
        <v>0</v>
      </c>
      <c r="K356" s="179" t="s">
        <v>172</v>
      </c>
      <c r="L356" s="184"/>
      <c r="M356" s="185" t="s">
        <v>31</v>
      </c>
      <c r="N356" s="186" t="s">
        <v>49</v>
      </c>
      <c r="P356" s="141">
        <f>O356*H356</f>
        <v>0</v>
      </c>
      <c r="Q356" s="141">
        <v>5.5999999999999995E-4</v>
      </c>
      <c r="R356" s="141">
        <f>Q356*H356</f>
        <v>1.4959839999999999E-2</v>
      </c>
      <c r="S356" s="141">
        <v>0</v>
      </c>
      <c r="T356" s="142">
        <f>S356*H356</f>
        <v>0</v>
      </c>
      <c r="AR356" s="143" t="s">
        <v>221</v>
      </c>
      <c r="AT356" s="143" t="s">
        <v>409</v>
      </c>
      <c r="AU356" s="143" t="s">
        <v>87</v>
      </c>
      <c r="AY356" s="19" t="s">
        <v>165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9" t="s">
        <v>39</v>
      </c>
      <c r="BK356" s="144">
        <f>ROUND(I356*H356,2)</f>
        <v>0</v>
      </c>
      <c r="BL356" s="19" t="s">
        <v>173</v>
      </c>
      <c r="BM356" s="143" t="s">
        <v>2759</v>
      </c>
    </row>
    <row r="357" spans="2:65" s="13" customFormat="1" ht="10.199999999999999">
      <c r="B357" s="156"/>
      <c r="D357" s="150" t="s">
        <v>177</v>
      </c>
      <c r="E357" s="157" t="s">
        <v>31</v>
      </c>
      <c r="F357" s="158" t="s">
        <v>2760</v>
      </c>
      <c r="H357" s="159">
        <v>27.934999999999999</v>
      </c>
      <c r="I357" s="160"/>
      <c r="L357" s="156"/>
      <c r="M357" s="161"/>
      <c r="T357" s="162"/>
      <c r="AT357" s="157" t="s">
        <v>177</v>
      </c>
      <c r="AU357" s="157" t="s">
        <v>87</v>
      </c>
      <c r="AV357" s="13" t="s">
        <v>87</v>
      </c>
      <c r="AW357" s="13" t="s">
        <v>38</v>
      </c>
      <c r="AX357" s="13" t="s">
        <v>78</v>
      </c>
      <c r="AY357" s="157" t="s">
        <v>165</v>
      </c>
    </row>
    <row r="358" spans="2:65" s="12" customFormat="1" ht="10.199999999999999">
      <c r="B358" s="149"/>
      <c r="D358" s="150" t="s">
        <v>177</v>
      </c>
      <c r="E358" s="151" t="s">
        <v>31</v>
      </c>
      <c r="F358" s="152" t="s">
        <v>2761</v>
      </c>
      <c r="H358" s="151" t="s">
        <v>31</v>
      </c>
      <c r="I358" s="153"/>
      <c r="L358" s="149"/>
      <c r="M358" s="154"/>
      <c r="T358" s="155"/>
      <c r="AT358" s="151" t="s">
        <v>177</v>
      </c>
      <c r="AU358" s="151" t="s">
        <v>87</v>
      </c>
      <c r="AV358" s="12" t="s">
        <v>39</v>
      </c>
      <c r="AW358" s="12" t="s">
        <v>38</v>
      </c>
      <c r="AX358" s="12" t="s">
        <v>78</v>
      </c>
      <c r="AY358" s="151" t="s">
        <v>165</v>
      </c>
    </row>
    <row r="359" spans="2:65" s="13" customFormat="1" ht="10.199999999999999">
      <c r="B359" s="156"/>
      <c r="D359" s="150" t="s">
        <v>177</v>
      </c>
      <c r="E359" s="157" t="s">
        <v>31</v>
      </c>
      <c r="F359" s="158" t="s">
        <v>2762</v>
      </c>
      <c r="H359" s="159">
        <v>-1.2210000000000001</v>
      </c>
      <c r="I359" s="160"/>
      <c r="L359" s="156"/>
      <c r="M359" s="161"/>
      <c r="T359" s="162"/>
      <c r="AT359" s="157" t="s">
        <v>177</v>
      </c>
      <c r="AU359" s="157" t="s">
        <v>87</v>
      </c>
      <c r="AV359" s="13" t="s">
        <v>87</v>
      </c>
      <c r="AW359" s="13" t="s">
        <v>38</v>
      </c>
      <c r="AX359" s="13" t="s">
        <v>78</v>
      </c>
      <c r="AY359" s="157" t="s">
        <v>165</v>
      </c>
    </row>
    <row r="360" spans="2:65" s="14" customFormat="1" ht="10.199999999999999">
      <c r="B360" s="163"/>
      <c r="D360" s="150" t="s">
        <v>177</v>
      </c>
      <c r="E360" s="164" t="s">
        <v>31</v>
      </c>
      <c r="F360" s="165" t="s">
        <v>180</v>
      </c>
      <c r="H360" s="166">
        <v>26.713999999999999</v>
      </c>
      <c r="I360" s="167"/>
      <c r="L360" s="163"/>
      <c r="M360" s="168"/>
      <c r="T360" s="169"/>
      <c r="AT360" s="164" t="s">
        <v>177</v>
      </c>
      <c r="AU360" s="164" t="s">
        <v>87</v>
      </c>
      <c r="AV360" s="14" t="s">
        <v>173</v>
      </c>
      <c r="AW360" s="14" t="s">
        <v>38</v>
      </c>
      <c r="AX360" s="14" t="s">
        <v>39</v>
      </c>
      <c r="AY360" s="164" t="s">
        <v>165</v>
      </c>
    </row>
    <row r="361" spans="2:65" s="1" customFormat="1" ht="24.15" customHeight="1">
      <c r="B361" s="35"/>
      <c r="C361" s="177" t="s">
        <v>696</v>
      </c>
      <c r="D361" s="177" t="s">
        <v>409</v>
      </c>
      <c r="E361" s="178" t="s">
        <v>638</v>
      </c>
      <c r="F361" s="179" t="s">
        <v>639</v>
      </c>
      <c r="G361" s="180" t="s">
        <v>183</v>
      </c>
      <c r="H361" s="181">
        <v>1.2210000000000001</v>
      </c>
      <c r="I361" s="182"/>
      <c r="J361" s="183">
        <f>ROUND(I361*H361,2)</f>
        <v>0</v>
      </c>
      <c r="K361" s="179" t="s">
        <v>172</v>
      </c>
      <c r="L361" s="184"/>
      <c r="M361" s="185" t="s">
        <v>31</v>
      </c>
      <c r="N361" s="186" t="s">
        <v>49</v>
      </c>
      <c r="P361" s="141">
        <f>O361*H361</f>
        <v>0</v>
      </c>
      <c r="Q361" s="141">
        <v>1.1999999999999999E-3</v>
      </c>
      <c r="R361" s="141">
        <f>Q361*H361</f>
        <v>1.4652000000000001E-3</v>
      </c>
      <c r="S361" s="141">
        <v>0</v>
      </c>
      <c r="T361" s="142">
        <f>S361*H361</f>
        <v>0</v>
      </c>
      <c r="AR361" s="143" t="s">
        <v>221</v>
      </c>
      <c r="AT361" s="143" t="s">
        <v>409</v>
      </c>
      <c r="AU361" s="143" t="s">
        <v>87</v>
      </c>
      <c r="AY361" s="19" t="s">
        <v>165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9" t="s">
        <v>39</v>
      </c>
      <c r="BK361" s="144">
        <f>ROUND(I361*H361,2)</f>
        <v>0</v>
      </c>
      <c r="BL361" s="19" t="s">
        <v>173</v>
      </c>
      <c r="BM361" s="143" t="s">
        <v>2763</v>
      </c>
    </row>
    <row r="362" spans="2:65" s="12" customFormat="1" ht="20.399999999999999">
      <c r="B362" s="149"/>
      <c r="D362" s="150" t="s">
        <v>177</v>
      </c>
      <c r="E362" s="151" t="s">
        <v>31</v>
      </c>
      <c r="F362" s="152" t="s">
        <v>2764</v>
      </c>
      <c r="H362" s="151" t="s">
        <v>31</v>
      </c>
      <c r="I362" s="153"/>
      <c r="L362" s="149"/>
      <c r="M362" s="154"/>
      <c r="T362" s="155"/>
      <c r="AT362" s="151" t="s">
        <v>177</v>
      </c>
      <c r="AU362" s="151" t="s">
        <v>87</v>
      </c>
      <c r="AV362" s="12" t="s">
        <v>39</v>
      </c>
      <c r="AW362" s="12" t="s">
        <v>38</v>
      </c>
      <c r="AX362" s="12" t="s">
        <v>78</v>
      </c>
      <c r="AY362" s="151" t="s">
        <v>165</v>
      </c>
    </row>
    <row r="363" spans="2:65" s="13" customFormat="1" ht="10.199999999999999">
      <c r="B363" s="156"/>
      <c r="D363" s="150" t="s">
        <v>177</v>
      </c>
      <c r="E363" s="157" t="s">
        <v>31</v>
      </c>
      <c r="F363" s="158" t="s">
        <v>2765</v>
      </c>
      <c r="H363" s="159">
        <v>1.2210000000000001</v>
      </c>
      <c r="I363" s="160"/>
      <c r="L363" s="156"/>
      <c r="M363" s="161"/>
      <c r="T363" s="162"/>
      <c r="AT363" s="157" t="s">
        <v>177</v>
      </c>
      <c r="AU363" s="157" t="s">
        <v>87</v>
      </c>
      <c r="AV363" s="13" t="s">
        <v>87</v>
      </c>
      <c r="AW363" s="13" t="s">
        <v>38</v>
      </c>
      <c r="AX363" s="13" t="s">
        <v>78</v>
      </c>
      <c r="AY363" s="157" t="s">
        <v>165</v>
      </c>
    </row>
    <row r="364" spans="2:65" s="14" customFormat="1" ht="10.199999999999999">
      <c r="B364" s="163"/>
      <c r="D364" s="150" t="s">
        <v>177</v>
      </c>
      <c r="E364" s="164" t="s">
        <v>31</v>
      </c>
      <c r="F364" s="165" t="s">
        <v>180</v>
      </c>
      <c r="H364" s="166">
        <v>1.2210000000000001</v>
      </c>
      <c r="I364" s="167"/>
      <c r="L364" s="163"/>
      <c r="M364" s="168"/>
      <c r="T364" s="169"/>
      <c r="AT364" s="164" t="s">
        <v>177</v>
      </c>
      <c r="AU364" s="164" t="s">
        <v>87</v>
      </c>
      <c r="AV364" s="14" t="s">
        <v>173</v>
      </c>
      <c r="AW364" s="14" t="s">
        <v>38</v>
      </c>
      <c r="AX364" s="14" t="s">
        <v>39</v>
      </c>
      <c r="AY364" s="164" t="s">
        <v>165</v>
      </c>
    </row>
    <row r="365" spans="2:65" s="1" customFormat="1" ht="44.25" customHeight="1">
      <c r="B365" s="35"/>
      <c r="C365" s="132" t="s">
        <v>701</v>
      </c>
      <c r="D365" s="132" t="s">
        <v>168</v>
      </c>
      <c r="E365" s="133" t="s">
        <v>2766</v>
      </c>
      <c r="F365" s="134" t="s">
        <v>2767</v>
      </c>
      <c r="G365" s="135" t="s">
        <v>183</v>
      </c>
      <c r="H365" s="136">
        <v>4.4329999999999998</v>
      </c>
      <c r="I365" s="137"/>
      <c r="J365" s="138">
        <f>ROUND(I365*H365,2)</f>
        <v>0</v>
      </c>
      <c r="K365" s="134" t="s">
        <v>172</v>
      </c>
      <c r="L365" s="35"/>
      <c r="M365" s="139" t="s">
        <v>31</v>
      </c>
      <c r="N365" s="140" t="s">
        <v>49</v>
      </c>
      <c r="P365" s="141">
        <f>O365*H365</f>
        <v>0</v>
      </c>
      <c r="Q365" s="141">
        <v>3.908E-3</v>
      </c>
      <c r="R365" s="141">
        <f>Q365*H365</f>
        <v>1.7324164E-2</v>
      </c>
      <c r="S365" s="141">
        <v>0</v>
      </c>
      <c r="T365" s="142">
        <f>S365*H365</f>
        <v>0</v>
      </c>
      <c r="AR365" s="143" t="s">
        <v>173</v>
      </c>
      <c r="AT365" s="143" t="s">
        <v>168</v>
      </c>
      <c r="AU365" s="143" t="s">
        <v>87</v>
      </c>
      <c r="AY365" s="19" t="s">
        <v>165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9" t="s">
        <v>39</v>
      </c>
      <c r="BK365" s="144">
        <f>ROUND(I365*H365,2)</f>
        <v>0</v>
      </c>
      <c r="BL365" s="19" t="s">
        <v>173</v>
      </c>
      <c r="BM365" s="143" t="s">
        <v>2768</v>
      </c>
    </row>
    <row r="366" spans="2:65" s="1" customFormat="1" ht="10.199999999999999" hidden="1">
      <c r="B366" s="35"/>
      <c r="D366" s="145" t="s">
        <v>175</v>
      </c>
      <c r="F366" s="146" t="s">
        <v>2769</v>
      </c>
      <c r="I366" s="147"/>
      <c r="L366" s="35"/>
      <c r="M366" s="148"/>
      <c r="T366" s="56"/>
      <c r="AT366" s="19" t="s">
        <v>175</v>
      </c>
      <c r="AU366" s="19" t="s">
        <v>87</v>
      </c>
    </row>
    <row r="367" spans="2:65" s="1" customFormat="1" ht="19.2">
      <c r="B367" s="35"/>
      <c r="D367" s="150" t="s">
        <v>443</v>
      </c>
      <c r="F367" s="187" t="s">
        <v>2770</v>
      </c>
      <c r="I367" s="147"/>
      <c r="L367" s="35"/>
      <c r="M367" s="148"/>
      <c r="T367" s="56"/>
      <c r="AT367" s="19" t="s">
        <v>443</v>
      </c>
      <c r="AU367" s="19" t="s">
        <v>87</v>
      </c>
    </row>
    <row r="368" spans="2:65" s="12" customFormat="1" ht="20.399999999999999">
      <c r="B368" s="149"/>
      <c r="D368" s="150" t="s">
        <v>177</v>
      </c>
      <c r="E368" s="151" t="s">
        <v>31</v>
      </c>
      <c r="F368" s="152" t="s">
        <v>2771</v>
      </c>
      <c r="H368" s="151" t="s">
        <v>31</v>
      </c>
      <c r="I368" s="153"/>
      <c r="L368" s="149"/>
      <c r="M368" s="154"/>
      <c r="T368" s="155"/>
      <c r="AT368" s="151" t="s">
        <v>177</v>
      </c>
      <c r="AU368" s="151" t="s">
        <v>87</v>
      </c>
      <c r="AV368" s="12" t="s">
        <v>39</v>
      </c>
      <c r="AW368" s="12" t="s">
        <v>38</v>
      </c>
      <c r="AX368" s="12" t="s">
        <v>78</v>
      </c>
      <c r="AY368" s="151" t="s">
        <v>165</v>
      </c>
    </row>
    <row r="369" spans="2:65" s="13" customFormat="1" ht="10.199999999999999">
      <c r="B369" s="156"/>
      <c r="D369" s="150" t="s">
        <v>177</v>
      </c>
      <c r="E369" s="157" t="s">
        <v>31</v>
      </c>
      <c r="F369" s="158" t="s">
        <v>2772</v>
      </c>
      <c r="H369" s="159">
        <v>3.923</v>
      </c>
      <c r="I369" s="160"/>
      <c r="L369" s="156"/>
      <c r="M369" s="161"/>
      <c r="T369" s="162"/>
      <c r="AT369" s="157" t="s">
        <v>177</v>
      </c>
      <c r="AU369" s="157" t="s">
        <v>87</v>
      </c>
      <c r="AV369" s="13" t="s">
        <v>87</v>
      </c>
      <c r="AW369" s="13" t="s">
        <v>38</v>
      </c>
      <c r="AX369" s="13" t="s">
        <v>78</v>
      </c>
      <c r="AY369" s="157" t="s">
        <v>165</v>
      </c>
    </row>
    <row r="370" spans="2:65" s="12" customFormat="1" ht="10.199999999999999">
      <c r="B370" s="149"/>
      <c r="D370" s="150" t="s">
        <v>177</v>
      </c>
      <c r="E370" s="151" t="s">
        <v>31</v>
      </c>
      <c r="F370" s="152" t="s">
        <v>2773</v>
      </c>
      <c r="H370" s="151" t="s">
        <v>31</v>
      </c>
      <c r="I370" s="153"/>
      <c r="L370" s="149"/>
      <c r="M370" s="154"/>
      <c r="T370" s="155"/>
      <c r="AT370" s="151" t="s">
        <v>177</v>
      </c>
      <c r="AU370" s="151" t="s">
        <v>87</v>
      </c>
      <c r="AV370" s="12" t="s">
        <v>39</v>
      </c>
      <c r="AW370" s="12" t="s">
        <v>38</v>
      </c>
      <c r="AX370" s="12" t="s">
        <v>78</v>
      </c>
      <c r="AY370" s="151" t="s">
        <v>165</v>
      </c>
    </row>
    <row r="371" spans="2:65" s="13" customFormat="1" ht="10.199999999999999">
      <c r="B371" s="156"/>
      <c r="D371" s="150" t="s">
        <v>177</v>
      </c>
      <c r="E371" s="157" t="s">
        <v>31</v>
      </c>
      <c r="F371" s="158" t="s">
        <v>2774</v>
      </c>
      <c r="H371" s="159">
        <v>0.51</v>
      </c>
      <c r="I371" s="160"/>
      <c r="L371" s="156"/>
      <c r="M371" s="161"/>
      <c r="T371" s="162"/>
      <c r="AT371" s="157" t="s">
        <v>177</v>
      </c>
      <c r="AU371" s="157" t="s">
        <v>87</v>
      </c>
      <c r="AV371" s="13" t="s">
        <v>87</v>
      </c>
      <c r="AW371" s="13" t="s">
        <v>38</v>
      </c>
      <c r="AX371" s="13" t="s">
        <v>78</v>
      </c>
      <c r="AY371" s="157" t="s">
        <v>165</v>
      </c>
    </row>
    <row r="372" spans="2:65" s="14" customFormat="1" ht="10.199999999999999">
      <c r="B372" s="163"/>
      <c r="D372" s="150" t="s">
        <v>177</v>
      </c>
      <c r="E372" s="164" t="s">
        <v>31</v>
      </c>
      <c r="F372" s="165" t="s">
        <v>180</v>
      </c>
      <c r="H372" s="166">
        <v>4.4329999999999998</v>
      </c>
      <c r="I372" s="167"/>
      <c r="L372" s="163"/>
      <c r="M372" s="168"/>
      <c r="T372" s="169"/>
      <c r="AT372" s="164" t="s">
        <v>177</v>
      </c>
      <c r="AU372" s="164" t="s">
        <v>87</v>
      </c>
      <c r="AV372" s="14" t="s">
        <v>173</v>
      </c>
      <c r="AW372" s="14" t="s">
        <v>38</v>
      </c>
      <c r="AX372" s="14" t="s">
        <v>39</v>
      </c>
      <c r="AY372" s="164" t="s">
        <v>165</v>
      </c>
    </row>
    <row r="373" spans="2:65" s="1" customFormat="1" ht="24.15" customHeight="1">
      <c r="B373" s="35"/>
      <c r="C373" s="132" t="s">
        <v>755</v>
      </c>
      <c r="D373" s="132" t="s">
        <v>168</v>
      </c>
      <c r="E373" s="133" t="s">
        <v>682</v>
      </c>
      <c r="F373" s="134" t="s">
        <v>683</v>
      </c>
      <c r="G373" s="135" t="s">
        <v>103</v>
      </c>
      <c r="H373" s="136">
        <v>3.1</v>
      </c>
      <c r="I373" s="137"/>
      <c r="J373" s="138">
        <f>ROUND(I373*H373,2)</f>
        <v>0</v>
      </c>
      <c r="K373" s="134" t="s">
        <v>172</v>
      </c>
      <c r="L373" s="35"/>
      <c r="M373" s="139" t="s">
        <v>31</v>
      </c>
      <c r="N373" s="140" t="s">
        <v>49</v>
      </c>
      <c r="P373" s="141">
        <f>O373*H373</f>
        <v>0</v>
      </c>
      <c r="Q373" s="141">
        <v>3.0000000000000001E-5</v>
      </c>
      <c r="R373" s="141">
        <f>Q373*H373</f>
        <v>9.3000000000000011E-5</v>
      </c>
      <c r="S373" s="141">
        <v>0</v>
      </c>
      <c r="T373" s="142">
        <f>S373*H373</f>
        <v>0</v>
      </c>
      <c r="AR373" s="143" t="s">
        <v>173</v>
      </c>
      <c r="AT373" s="143" t="s">
        <v>168</v>
      </c>
      <c r="AU373" s="143" t="s">
        <v>87</v>
      </c>
      <c r="AY373" s="19" t="s">
        <v>165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9" t="s">
        <v>39</v>
      </c>
      <c r="BK373" s="144">
        <f>ROUND(I373*H373,2)</f>
        <v>0</v>
      </c>
      <c r="BL373" s="19" t="s">
        <v>173</v>
      </c>
      <c r="BM373" s="143" t="s">
        <v>2775</v>
      </c>
    </row>
    <row r="374" spans="2:65" s="1" customFormat="1" ht="10.199999999999999" hidden="1">
      <c r="B374" s="35"/>
      <c r="D374" s="145" t="s">
        <v>175</v>
      </c>
      <c r="F374" s="146" t="s">
        <v>685</v>
      </c>
      <c r="I374" s="147"/>
      <c r="L374" s="35"/>
      <c r="M374" s="148"/>
      <c r="T374" s="56"/>
      <c r="AT374" s="19" t="s">
        <v>175</v>
      </c>
      <c r="AU374" s="19" t="s">
        <v>87</v>
      </c>
    </row>
    <row r="375" spans="2:65" s="12" customFormat="1" ht="10.199999999999999">
      <c r="B375" s="149"/>
      <c r="D375" s="150" t="s">
        <v>177</v>
      </c>
      <c r="E375" s="151" t="s">
        <v>31</v>
      </c>
      <c r="F375" s="152" t="s">
        <v>2776</v>
      </c>
      <c r="H375" s="151" t="s">
        <v>31</v>
      </c>
      <c r="I375" s="153"/>
      <c r="L375" s="149"/>
      <c r="M375" s="154"/>
      <c r="T375" s="155"/>
      <c r="AT375" s="151" t="s">
        <v>177</v>
      </c>
      <c r="AU375" s="151" t="s">
        <v>87</v>
      </c>
      <c r="AV375" s="12" t="s">
        <v>39</v>
      </c>
      <c r="AW375" s="12" t="s">
        <v>38</v>
      </c>
      <c r="AX375" s="12" t="s">
        <v>78</v>
      </c>
      <c r="AY375" s="151" t="s">
        <v>165</v>
      </c>
    </row>
    <row r="376" spans="2:65" s="13" customFormat="1" ht="10.199999999999999">
      <c r="B376" s="156"/>
      <c r="D376" s="150" t="s">
        <v>177</v>
      </c>
      <c r="E376" s="157" t="s">
        <v>31</v>
      </c>
      <c r="F376" s="158" t="s">
        <v>2777</v>
      </c>
      <c r="H376" s="159">
        <v>3.1</v>
      </c>
      <c r="I376" s="160"/>
      <c r="L376" s="156"/>
      <c r="M376" s="161"/>
      <c r="T376" s="162"/>
      <c r="AT376" s="157" t="s">
        <v>177</v>
      </c>
      <c r="AU376" s="157" t="s">
        <v>87</v>
      </c>
      <c r="AV376" s="13" t="s">
        <v>87</v>
      </c>
      <c r="AW376" s="13" t="s">
        <v>38</v>
      </c>
      <c r="AX376" s="13" t="s">
        <v>78</v>
      </c>
      <c r="AY376" s="157" t="s">
        <v>165</v>
      </c>
    </row>
    <row r="377" spans="2:65" s="14" customFormat="1" ht="10.199999999999999">
      <c r="B377" s="163"/>
      <c r="D377" s="150" t="s">
        <v>177</v>
      </c>
      <c r="E377" s="164" t="s">
        <v>31</v>
      </c>
      <c r="F377" s="165" t="s">
        <v>180</v>
      </c>
      <c r="H377" s="166">
        <v>3.1</v>
      </c>
      <c r="I377" s="167"/>
      <c r="L377" s="163"/>
      <c r="M377" s="168"/>
      <c r="T377" s="169"/>
      <c r="AT377" s="164" t="s">
        <v>177</v>
      </c>
      <c r="AU377" s="164" t="s">
        <v>87</v>
      </c>
      <c r="AV377" s="14" t="s">
        <v>173</v>
      </c>
      <c r="AW377" s="14" t="s">
        <v>38</v>
      </c>
      <c r="AX377" s="14" t="s">
        <v>39</v>
      </c>
      <c r="AY377" s="164" t="s">
        <v>165</v>
      </c>
    </row>
    <row r="378" spans="2:65" s="1" customFormat="1" ht="21.75" customHeight="1">
      <c r="B378" s="35"/>
      <c r="C378" s="177" t="s">
        <v>760</v>
      </c>
      <c r="D378" s="177" t="s">
        <v>409</v>
      </c>
      <c r="E378" s="178" t="s">
        <v>697</v>
      </c>
      <c r="F378" s="179" t="s">
        <v>698</v>
      </c>
      <c r="G378" s="180" t="s">
        <v>103</v>
      </c>
      <c r="H378" s="181">
        <v>3.41</v>
      </c>
      <c r="I378" s="182"/>
      <c r="J378" s="183">
        <f>ROUND(I378*H378,2)</f>
        <v>0</v>
      </c>
      <c r="K378" s="179" t="s">
        <v>172</v>
      </c>
      <c r="L378" s="184"/>
      <c r="M378" s="185" t="s">
        <v>31</v>
      </c>
      <c r="N378" s="186" t="s">
        <v>49</v>
      </c>
      <c r="P378" s="141">
        <f>O378*H378</f>
        <v>0</v>
      </c>
      <c r="Q378" s="141">
        <v>2.9999999999999997E-4</v>
      </c>
      <c r="R378" s="141">
        <f>Q378*H378</f>
        <v>1.023E-3</v>
      </c>
      <c r="S378" s="141">
        <v>0</v>
      </c>
      <c r="T378" s="142">
        <f>S378*H378</f>
        <v>0</v>
      </c>
      <c r="AR378" s="143" t="s">
        <v>221</v>
      </c>
      <c r="AT378" s="143" t="s">
        <v>409</v>
      </c>
      <c r="AU378" s="143" t="s">
        <v>87</v>
      </c>
      <c r="AY378" s="19" t="s">
        <v>165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9" t="s">
        <v>39</v>
      </c>
      <c r="BK378" s="144">
        <f>ROUND(I378*H378,2)</f>
        <v>0</v>
      </c>
      <c r="BL378" s="19" t="s">
        <v>173</v>
      </c>
      <c r="BM378" s="143" t="s">
        <v>2778</v>
      </c>
    </row>
    <row r="379" spans="2:65" s="13" customFormat="1" ht="10.199999999999999">
      <c r="B379" s="156"/>
      <c r="D379" s="150" t="s">
        <v>177</v>
      </c>
      <c r="E379" s="157" t="s">
        <v>31</v>
      </c>
      <c r="F379" s="158" t="s">
        <v>2779</v>
      </c>
      <c r="H379" s="159">
        <v>3.41</v>
      </c>
      <c r="I379" s="160"/>
      <c r="L379" s="156"/>
      <c r="M379" s="161"/>
      <c r="T379" s="162"/>
      <c r="AT379" s="157" t="s">
        <v>177</v>
      </c>
      <c r="AU379" s="157" t="s">
        <v>87</v>
      </c>
      <c r="AV379" s="13" t="s">
        <v>87</v>
      </c>
      <c r="AW379" s="13" t="s">
        <v>38</v>
      </c>
      <c r="AX379" s="13" t="s">
        <v>39</v>
      </c>
      <c r="AY379" s="157" t="s">
        <v>165</v>
      </c>
    </row>
    <row r="380" spans="2:65" s="1" customFormat="1" ht="37.799999999999997" customHeight="1">
      <c r="B380" s="35"/>
      <c r="C380" s="132" t="s">
        <v>765</v>
      </c>
      <c r="D380" s="132" t="s">
        <v>168</v>
      </c>
      <c r="E380" s="133" t="s">
        <v>804</v>
      </c>
      <c r="F380" s="134" t="s">
        <v>805</v>
      </c>
      <c r="G380" s="135" t="s">
        <v>183</v>
      </c>
      <c r="H380" s="136">
        <v>45.225999999999999</v>
      </c>
      <c r="I380" s="137"/>
      <c r="J380" s="138">
        <f>ROUND(I380*H380,2)</f>
        <v>0</v>
      </c>
      <c r="K380" s="134" t="s">
        <v>172</v>
      </c>
      <c r="L380" s="35"/>
      <c r="M380" s="139" t="s">
        <v>31</v>
      </c>
      <c r="N380" s="140" t="s">
        <v>49</v>
      </c>
      <c r="P380" s="141">
        <f>O380*H380</f>
        <v>0</v>
      </c>
      <c r="Q380" s="141">
        <v>3.0000000000000001E-3</v>
      </c>
      <c r="R380" s="141">
        <f>Q380*H380</f>
        <v>0.13567799999999999</v>
      </c>
      <c r="S380" s="141">
        <v>0</v>
      </c>
      <c r="T380" s="142">
        <f>S380*H380</f>
        <v>0</v>
      </c>
      <c r="AR380" s="143" t="s">
        <v>173</v>
      </c>
      <c r="AT380" s="143" t="s">
        <v>168</v>
      </c>
      <c r="AU380" s="143" t="s">
        <v>87</v>
      </c>
      <c r="AY380" s="19" t="s">
        <v>165</v>
      </c>
      <c r="BE380" s="144">
        <f>IF(N380="základní",J380,0)</f>
        <v>0</v>
      </c>
      <c r="BF380" s="144">
        <f>IF(N380="snížená",J380,0)</f>
        <v>0</v>
      </c>
      <c r="BG380" s="144">
        <f>IF(N380="zákl. přenesená",J380,0)</f>
        <v>0</v>
      </c>
      <c r="BH380" s="144">
        <f>IF(N380="sníž. přenesená",J380,0)</f>
        <v>0</v>
      </c>
      <c r="BI380" s="144">
        <f>IF(N380="nulová",J380,0)</f>
        <v>0</v>
      </c>
      <c r="BJ380" s="19" t="s">
        <v>39</v>
      </c>
      <c r="BK380" s="144">
        <f>ROUND(I380*H380,2)</f>
        <v>0</v>
      </c>
      <c r="BL380" s="19" t="s">
        <v>173</v>
      </c>
      <c r="BM380" s="143" t="s">
        <v>2780</v>
      </c>
    </row>
    <row r="381" spans="2:65" s="1" customFormat="1" ht="10.199999999999999" hidden="1">
      <c r="B381" s="35"/>
      <c r="D381" s="145" t="s">
        <v>175</v>
      </c>
      <c r="F381" s="146" t="s">
        <v>807</v>
      </c>
      <c r="I381" s="147"/>
      <c r="L381" s="35"/>
      <c r="M381" s="148"/>
      <c r="T381" s="56"/>
      <c r="AT381" s="19" t="s">
        <v>175</v>
      </c>
      <c r="AU381" s="19" t="s">
        <v>87</v>
      </c>
    </row>
    <row r="382" spans="2:65" s="12" customFormat="1" ht="10.199999999999999">
      <c r="B382" s="149"/>
      <c r="D382" s="150" t="s">
        <v>177</v>
      </c>
      <c r="E382" s="151" t="s">
        <v>31</v>
      </c>
      <c r="F382" s="152" t="s">
        <v>2719</v>
      </c>
      <c r="H382" s="151" t="s">
        <v>31</v>
      </c>
      <c r="I382" s="153"/>
      <c r="L382" s="149"/>
      <c r="M382" s="154"/>
      <c r="T382" s="155"/>
      <c r="AT382" s="151" t="s">
        <v>177</v>
      </c>
      <c r="AU382" s="151" t="s">
        <v>87</v>
      </c>
      <c r="AV382" s="12" t="s">
        <v>39</v>
      </c>
      <c r="AW382" s="12" t="s">
        <v>38</v>
      </c>
      <c r="AX382" s="12" t="s">
        <v>78</v>
      </c>
      <c r="AY382" s="151" t="s">
        <v>165</v>
      </c>
    </row>
    <row r="383" spans="2:65" s="13" customFormat="1" ht="10.199999999999999">
      <c r="B383" s="156"/>
      <c r="D383" s="150" t="s">
        <v>177</v>
      </c>
      <c r="E383" s="157" t="s">
        <v>31</v>
      </c>
      <c r="F383" s="158" t="s">
        <v>2720</v>
      </c>
      <c r="H383" s="159">
        <v>43.529000000000003</v>
      </c>
      <c r="I383" s="160"/>
      <c r="L383" s="156"/>
      <c r="M383" s="161"/>
      <c r="T383" s="162"/>
      <c r="AT383" s="157" t="s">
        <v>177</v>
      </c>
      <c r="AU383" s="157" t="s">
        <v>87</v>
      </c>
      <c r="AV383" s="13" t="s">
        <v>87</v>
      </c>
      <c r="AW383" s="13" t="s">
        <v>38</v>
      </c>
      <c r="AX383" s="13" t="s">
        <v>78</v>
      </c>
      <c r="AY383" s="157" t="s">
        <v>165</v>
      </c>
    </row>
    <row r="384" spans="2:65" s="12" customFormat="1" ht="10.199999999999999">
      <c r="B384" s="149"/>
      <c r="D384" s="150" t="s">
        <v>177</v>
      </c>
      <c r="E384" s="151" t="s">
        <v>31</v>
      </c>
      <c r="F384" s="152" t="s">
        <v>2721</v>
      </c>
      <c r="H384" s="151" t="s">
        <v>31</v>
      </c>
      <c r="I384" s="153"/>
      <c r="L384" s="149"/>
      <c r="M384" s="154"/>
      <c r="T384" s="155"/>
      <c r="AT384" s="151" t="s">
        <v>177</v>
      </c>
      <c r="AU384" s="151" t="s">
        <v>87</v>
      </c>
      <c r="AV384" s="12" t="s">
        <v>39</v>
      </c>
      <c r="AW384" s="12" t="s">
        <v>38</v>
      </c>
      <c r="AX384" s="12" t="s">
        <v>78</v>
      </c>
      <c r="AY384" s="151" t="s">
        <v>165</v>
      </c>
    </row>
    <row r="385" spans="2:65" s="13" customFormat="1" ht="10.199999999999999">
      <c r="B385" s="156"/>
      <c r="D385" s="150" t="s">
        <v>177</v>
      </c>
      <c r="E385" s="157" t="s">
        <v>31</v>
      </c>
      <c r="F385" s="158" t="s">
        <v>2722</v>
      </c>
      <c r="H385" s="159">
        <v>3.42</v>
      </c>
      <c r="I385" s="160"/>
      <c r="L385" s="156"/>
      <c r="M385" s="161"/>
      <c r="T385" s="162"/>
      <c r="AT385" s="157" t="s">
        <v>177</v>
      </c>
      <c r="AU385" s="157" t="s">
        <v>87</v>
      </c>
      <c r="AV385" s="13" t="s">
        <v>87</v>
      </c>
      <c r="AW385" s="13" t="s">
        <v>38</v>
      </c>
      <c r="AX385" s="13" t="s">
        <v>78</v>
      </c>
      <c r="AY385" s="157" t="s">
        <v>165</v>
      </c>
    </row>
    <row r="386" spans="2:65" s="12" customFormat="1" ht="10.199999999999999">
      <c r="B386" s="149"/>
      <c r="D386" s="150" t="s">
        <v>177</v>
      </c>
      <c r="E386" s="151" t="s">
        <v>31</v>
      </c>
      <c r="F386" s="152" t="s">
        <v>2781</v>
      </c>
      <c r="H386" s="151" t="s">
        <v>31</v>
      </c>
      <c r="I386" s="153"/>
      <c r="L386" s="149"/>
      <c r="M386" s="154"/>
      <c r="T386" s="155"/>
      <c r="AT386" s="151" t="s">
        <v>177</v>
      </c>
      <c r="AU386" s="151" t="s">
        <v>87</v>
      </c>
      <c r="AV386" s="12" t="s">
        <v>39</v>
      </c>
      <c r="AW386" s="12" t="s">
        <v>38</v>
      </c>
      <c r="AX386" s="12" t="s">
        <v>78</v>
      </c>
      <c r="AY386" s="151" t="s">
        <v>165</v>
      </c>
    </row>
    <row r="387" spans="2:65" s="13" customFormat="1" ht="10.199999999999999">
      <c r="B387" s="156"/>
      <c r="D387" s="150" t="s">
        <v>177</v>
      </c>
      <c r="E387" s="157" t="s">
        <v>31</v>
      </c>
      <c r="F387" s="158" t="s">
        <v>2711</v>
      </c>
      <c r="H387" s="159">
        <v>2.16</v>
      </c>
      <c r="I387" s="160"/>
      <c r="L387" s="156"/>
      <c r="M387" s="161"/>
      <c r="T387" s="162"/>
      <c r="AT387" s="157" t="s">
        <v>177</v>
      </c>
      <c r="AU387" s="157" t="s">
        <v>87</v>
      </c>
      <c r="AV387" s="13" t="s">
        <v>87</v>
      </c>
      <c r="AW387" s="13" t="s">
        <v>38</v>
      </c>
      <c r="AX387" s="13" t="s">
        <v>78</v>
      </c>
      <c r="AY387" s="157" t="s">
        <v>165</v>
      </c>
    </row>
    <row r="388" spans="2:65" s="12" customFormat="1" ht="10.199999999999999">
      <c r="B388" s="149"/>
      <c r="D388" s="150" t="s">
        <v>177</v>
      </c>
      <c r="E388" s="151" t="s">
        <v>31</v>
      </c>
      <c r="F388" s="152" t="s">
        <v>2712</v>
      </c>
      <c r="H388" s="151" t="s">
        <v>31</v>
      </c>
      <c r="I388" s="153"/>
      <c r="L388" s="149"/>
      <c r="M388" s="154"/>
      <c r="T388" s="155"/>
      <c r="AT388" s="151" t="s">
        <v>177</v>
      </c>
      <c r="AU388" s="151" t="s">
        <v>87</v>
      </c>
      <c r="AV388" s="12" t="s">
        <v>39</v>
      </c>
      <c r="AW388" s="12" t="s">
        <v>38</v>
      </c>
      <c r="AX388" s="12" t="s">
        <v>78</v>
      </c>
      <c r="AY388" s="151" t="s">
        <v>165</v>
      </c>
    </row>
    <row r="389" spans="2:65" s="13" customFormat="1" ht="10.199999999999999">
      <c r="B389" s="156"/>
      <c r="D389" s="150" t="s">
        <v>177</v>
      </c>
      <c r="E389" s="157" t="s">
        <v>31</v>
      </c>
      <c r="F389" s="158" t="s">
        <v>2713</v>
      </c>
      <c r="H389" s="159">
        <v>0.55000000000000004</v>
      </c>
      <c r="I389" s="160"/>
      <c r="L389" s="156"/>
      <c r="M389" s="161"/>
      <c r="T389" s="162"/>
      <c r="AT389" s="157" t="s">
        <v>177</v>
      </c>
      <c r="AU389" s="157" t="s">
        <v>87</v>
      </c>
      <c r="AV389" s="13" t="s">
        <v>87</v>
      </c>
      <c r="AW389" s="13" t="s">
        <v>38</v>
      </c>
      <c r="AX389" s="13" t="s">
        <v>78</v>
      </c>
      <c r="AY389" s="157" t="s">
        <v>165</v>
      </c>
    </row>
    <row r="390" spans="2:65" s="12" customFormat="1" ht="10.199999999999999">
      <c r="B390" s="149"/>
      <c r="D390" s="150" t="s">
        <v>177</v>
      </c>
      <c r="E390" s="151" t="s">
        <v>31</v>
      </c>
      <c r="F390" s="152" t="s">
        <v>2782</v>
      </c>
      <c r="H390" s="151" t="s">
        <v>31</v>
      </c>
      <c r="I390" s="153"/>
      <c r="L390" s="149"/>
      <c r="M390" s="154"/>
      <c r="T390" s="155"/>
      <c r="AT390" s="151" t="s">
        <v>177</v>
      </c>
      <c r="AU390" s="151" t="s">
        <v>87</v>
      </c>
      <c r="AV390" s="12" t="s">
        <v>39</v>
      </c>
      <c r="AW390" s="12" t="s">
        <v>38</v>
      </c>
      <c r="AX390" s="12" t="s">
        <v>78</v>
      </c>
      <c r="AY390" s="151" t="s">
        <v>165</v>
      </c>
    </row>
    <row r="391" spans="2:65" s="13" customFormat="1" ht="10.199999999999999">
      <c r="B391" s="156"/>
      <c r="D391" s="150" t="s">
        <v>177</v>
      </c>
      <c r="E391" s="157" t="s">
        <v>31</v>
      </c>
      <c r="F391" s="158" t="s">
        <v>2783</v>
      </c>
      <c r="H391" s="159">
        <v>-4.4329999999999998</v>
      </c>
      <c r="I391" s="160"/>
      <c r="L391" s="156"/>
      <c r="M391" s="161"/>
      <c r="T391" s="162"/>
      <c r="AT391" s="157" t="s">
        <v>177</v>
      </c>
      <c r="AU391" s="157" t="s">
        <v>87</v>
      </c>
      <c r="AV391" s="13" t="s">
        <v>87</v>
      </c>
      <c r="AW391" s="13" t="s">
        <v>38</v>
      </c>
      <c r="AX391" s="13" t="s">
        <v>78</v>
      </c>
      <c r="AY391" s="157" t="s">
        <v>165</v>
      </c>
    </row>
    <row r="392" spans="2:65" s="14" customFormat="1" ht="10.199999999999999">
      <c r="B392" s="163"/>
      <c r="D392" s="150" t="s">
        <v>177</v>
      </c>
      <c r="E392" s="164" t="s">
        <v>31</v>
      </c>
      <c r="F392" s="165" t="s">
        <v>180</v>
      </c>
      <c r="H392" s="166">
        <v>45.225999999999999</v>
      </c>
      <c r="I392" s="167"/>
      <c r="L392" s="163"/>
      <c r="M392" s="168"/>
      <c r="T392" s="169"/>
      <c r="AT392" s="164" t="s">
        <v>177</v>
      </c>
      <c r="AU392" s="164" t="s">
        <v>87</v>
      </c>
      <c r="AV392" s="14" t="s">
        <v>173</v>
      </c>
      <c r="AW392" s="14" t="s">
        <v>38</v>
      </c>
      <c r="AX392" s="14" t="s">
        <v>39</v>
      </c>
      <c r="AY392" s="164" t="s">
        <v>165</v>
      </c>
    </row>
    <row r="393" spans="2:65" s="1" customFormat="1" ht="33" customHeight="1">
      <c r="B393" s="35"/>
      <c r="C393" s="132" t="s">
        <v>770</v>
      </c>
      <c r="D393" s="132" t="s">
        <v>168</v>
      </c>
      <c r="E393" s="133" t="s">
        <v>828</v>
      </c>
      <c r="F393" s="134" t="s">
        <v>829</v>
      </c>
      <c r="G393" s="135" t="s">
        <v>103</v>
      </c>
      <c r="H393" s="136">
        <v>5.85</v>
      </c>
      <c r="I393" s="137"/>
      <c r="J393" s="138">
        <f>ROUND(I393*H393,2)</f>
        <v>0</v>
      </c>
      <c r="K393" s="134" t="s">
        <v>31</v>
      </c>
      <c r="L393" s="35"/>
      <c r="M393" s="139" t="s">
        <v>31</v>
      </c>
      <c r="N393" s="140" t="s">
        <v>49</v>
      </c>
      <c r="P393" s="141">
        <f>O393*H393</f>
        <v>0</v>
      </c>
      <c r="Q393" s="141">
        <v>7.1400000000000001E-5</v>
      </c>
      <c r="R393" s="141">
        <f>Q393*H393</f>
        <v>4.1768999999999997E-4</v>
      </c>
      <c r="S393" s="141">
        <v>0</v>
      </c>
      <c r="T393" s="142">
        <f>S393*H393</f>
        <v>0</v>
      </c>
      <c r="AR393" s="143" t="s">
        <v>173</v>
      </c>
      <c r="AT393" s="143" t="s">
        <v>168</v>
      </c>
      <c r="AU393" s="143" t="s">
        <v>87</v>
      </c>
      <c r="AY393" s="19" t="s">
        <v>165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9" t="s">
        <v>39</v>
      </c>
      <c r="BK393" s="144">
        <f>ROUND(I393*H393,2)</f>
        <v>0</v>
      </c>
      <c r="BL393" s="19" t="s">
        <v>173</v>
      </c>
      <c r="BM393" s="143" t="s">
        <v>2784</v>
      </c>
    </row>
    <row r="394" spans="2:65" s="12" customFormat="1" ht="10.199999999999999">
      <c r="B394" s="149"/>
      <c r="D394" s="150" t="s">
        <v>177</v>
      </c>
      <c r="E394" s="151" t="s">
        <v>31</v>
      </c>
      <c r="F394" s="152" t="s">
        <v>831</v>
      </c>
      <c r="H394" s="151" t="s">
        <v>31</v>
      </c>
      <c r="I394" s="153"/>
      <c r="L394" s="149"/>
      <c r="M394" s="154"/>
      <c r="T394" s="155"/>
      <c r="AT394" s="151" t="s">
        <v>177</v>
      </c>
      <c r="AU394" s="151" t="s">
        <v>87</v>
      </c>
      <c r="AV394" s="12" t="s">
        <v>39</v>
      </c>
      <c r="AW394" s="12" t="s">
        <v>38</v>
      </c>
      <c r="AX394" s="12" t="s">
        <v>78</v>
      </c>
      <c r="AY394" s="151" t="s">
        <v>165</v>
      </c>
    </row>
    <row r="395" spans="2:65" s="13" customFormat="1" ht="10.199999999999999">
      <c r="B395" s="156"/>
      <c r="D395" s="150" t="s">
        <v>177</v>
      </c>
      <c r="E395" s="157" t="s">
        <v>31</v>
      </c>
      <c r="F395" s="158" t="s">
        <v>1715</v>
      </c>
      <c r="H395" s="159">
        <v>3.1</v>
      </c>
      <c r="I395" s="160"/>
      <c r="L395" s="156"/>
      <c r="M395" s="161"/>
      <c r="T395" s="162"/>
      <c r="AT395" s="157" t="s">
        <v>177</v>
      </c>
      <c r="AU395" s="157" t="s">
        <v>87</v>
      </c>
      <c r="AV395" s="13" t="s">
        <v>87</v>
      </c>
      <c r="AW395" s="13" t="s">
        <v>38</v>
      </c>
      <c r="AX395" s="13" t="s">
        <v>78</v>
      </c>
      <c r="AY395" s="157" t="s">
        <v>165</v>
      </c>
    </row>
    <row r="396" spans="2:65" s="12" customFormat="1" ht="10.199999999999999">
      <c r="B396" s="149"/>
      <c r="D396" s="150" t="s">
        <v>177</v>
      </c>
      <c r="E396" s="151" t="s">
        <v>31</v>
      </c>
      <c r="F396" s="152" t="s">
        <v>2785</v>
      </c>
      <c r="H396" s="151" t="s">
        <v>31</v>
      </c>
      <c r="I396" s="153"/>
      <c r="L396" s="149"/>
      <c r="M396" s="154"/>
      <c r="T396" s="155"/>
      <c r="AT396" s="151" t="s">
        <v>177</v>
      </c>
      <c r="AU396" s="151" t="s">
        <v>87</v>
      </c>
      <c r="AV396" s="12" t="s">
        <v>39</v>
      </c>
      <c r="AW396" s="12" t="s">
        <v>38</v>
      </c>
      <c r="AX396" s="12" t="s">
        <v>78</v>
      </c>
      <c r="AY396" s="151" t="s">
        <v>165</v>
      </c>
    </row>
    <row r="397" spans="2:65" s="13" customFormat="1" ht="10.199999999999999">
      <c r="B397" s="156"/>
      <c r="D397" s="150" t="s">
        <v>177</v>
      </c>
      <c r="E397" s="157" t="s">
        <v>31</v>
      </c>
      <c r="F397" s="158" t="s">
        <v>2786</v>
      </c>
      <c r="H397" s="159">
        <v>2.75</v>
      </c>
      <c r="I397" s="160"/>
      <c r="L397" s="156"/>
      <c r="M397" s="161"/>
      <c r="T397" s="162"/>
      <c r="AT397" s="157" t="s">
        <v>177</v>
      </c>
      <c r="AU397" s="157" t="s">
        <v>87</v>
      </c>
      <c r="AV397" s="13" t="s">
        <v>87</v>
      </c>
      <c r="AW397" s="13" t="s">
        <v>38</v>
      </c>
      <c r="AX397" s="13" t="s">
        <v>78</v>
      </c>
      <c r="AY397" s="157" t="s">
        <v>165</v>
      </c>
    </row>
    <row r="398" spans="2:65" s="14" customFormat="1" ht="10.199999999999999">
      <c r="B398" s="163"/>
      <c r="D398" s="150" t="s">
        <v>177</v>
      </c>
      <c r="E398" s="164" t="s">
        <v>31</v>
      </c>
      <c r="F398" s="165" t="s">
        <v>180</v>
      </c>
      <c r="H398" s="166">
        <v>5.85</v>
      </c>
      <c r="I398" s="167"/>
      <c r="L398" s="163"/>
      <c r="M398" s="168"/>
      <c r="T398" s="169"/>
      <c r="AT398" s="164" t="s">
        <v>177</v>
      </c>
      <c r="AU398" s="164" t="s">
        <v>87</v>
      </c>
      <c r="AV398" s="14" t="s">
        <v>173</v>
      </c>
      <c r="AW398" s="14" t="s">
        <v>38</v>
      </c>
      <c r="AX398" s="14" t="s">
        <v>39</v>
      </c>
      <c r="AY398" s="164" t="s">
        <v>165</v>
      </c>
    </row>
    <row r="399" spans="2:65" s="1" customFormat="1" ht="33" customHeight="1">
      <c r="B399" s="35"/>
      <c r="C399" s="132" t="s">
        <v>775</v>
      </c>
      <c r="D399" s="132" t="s">
        <v>168</v>
      </c>
      <c r="E399" s="133" t="s">
        <v>2787</v>
      </c>
      <c r="F399" s="134" t="s">
        <v>2788</v>
      </c>
      <c r="G399" s="135" t="s">
        <v>1060</v>
      </c>
      <c r="H399" s="136">
        <v>0.32400000000000001</v>
      </c>
      <c r="I399" s="137"/>
      <c r="J399" s="138">
        <f>ROUND(I399*H399,2)</f>
        <v>0</v>
      </c>
      <c r="K399" s="134" t="s">
        <v>172</v>
      </c>
      <c r="L399" s="35"/>
      <c r="M399" s="139" t="s">
        <v>31</v>
      </c>
      <c r="N399" s="140" t="s">
        <v>49</v>
      </c>
      <c r="P399" s="141">
        <f>O399*H399</f>
        <v>0</v>
      </c>
      <c r="Q399" s="141">
        <v>2.1</v>
      </c>
      <c r="R399" s="141">
        <f>Q399*H399</f>
        <v>0.6804</v>
      </c>
      <c r="S399" s="141">
        <v>0</v>
      </c>
      <c r="T399" s="142">
        <f>S399*H399</f>
        <v>0</v>
      </c>
      <c r="AR399" s="143" t="s">
        <v>173</v>
      </c>
      <c r="AT399" s="143" t="s">
        <v>168</v>
      </c>
      <c r="AU399" s="143" t="s">
        <v>87</v>
      </c>
      <c r="AY399" s="19" t="s">
        <v>165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9" t="s">
        <v>39</v>
      </c>
      <c r="BK399" s="144">
        <f>ROUND(I399*H399,2)</f>
        <v>0</v>
      </c>
      <c r="BL399" s="19" t="s">
        <v>173</v>
      </c>
      <c r="BM399" s="143" t="s">
        <v>2789</v>
      </c>
    </row>
    <row r="400" spans="2:65" s="1" customFormat="1" ht="10.199999999999999" hidden="1">
      <c r="B400" s="35"/>
      <c r="D400" s="145" t="s">
        <v>175</v>
      </c>
      <c r="F400" s="146" t="s">
        <v>2790</v>
      </c>
      <c r="I400" s="147"/>
      <c r="L400" s="35"/>
      <c r="M400" s="148"/>
      <c r="T400" s="56"/>
      <c r="AT400" s="19" t="s">
        <v>175</v>
      </c>
      <c r="AU400" s="19" t="s">
        <v>87</v>
      </c>
    </row>
    <row r="401" spans="2:65" s="1" customFormat="1" ht="19.2">
      <c r="B401" s="35"/>
      <c r="D401" s="150" t="s">
        <v>443</v>
      </c>
      <c r="F401" s="187" t="s">
        <v>2791</v>
      </c>
      <c r="I401" s="147"/>
      <c r="L401" s="35"/>
      <c r="M401" s="148"/>
      <c r="T401" s="56"/>
      <c r="AT401" s="19" t="s">
        <v>443</v>
      </c>
      <c r="AU401" s="19" t="s">
        <v>87</v>
      </c>
    </row>
    <row r="402" spans="2:65" s="12" customFormat="1" ht="10.199999999999999">
      <c r="B402" s="149"/>
      <c r="D402" s="150" t="s">
        <v>177</v>
      </c>
      <c r="E402" s="151" t="s">
        <v>31</v>
      </c>
      <c r="F402" s="152" t="s">
        <v>2792</v>
      </c>
      <c r="H402" s="151" t="s">
        <v>31</v>
      </c>
      <c r="I402" s="153"/>
      <c r="L402" s="149"/>
      <c r="M402" s="154"/>
      <c r="T402" s="155"/>
      <c r="AT402" s="151" t="s">
        <v>177</v>
      </c>
      <c r="AU402" s="151" t="s">
        <v>87</v>
      </c>
      <c r="AV402" s="12" t="s">
        <v>39</v>
      </c>
      <c r="AW402" s="12" t="s">
        <v>38</v>
      </c>
      <c r="AX402" s="12" t="s">
        <v>78</v>
      </c>
      <c r="AY402" s="151" t="s">
        <v>165</v>
      </c>
    </row>
    <row r="403" spans="2:65" s="13" customFormat="1" ht="10.199999999999999">
      <c r="B403" s="156"/>
      <c r="D403" s="150" t="s">
        <v>177</v>
      </c>
      <c r="E403" s="157" t="s">
        <v>31</v>
      </c>
      <c r="F403" s="158" t="s">
        <v>2793</v>
      </c>
      <c r="H403" s="159">
        <v>0.32400000000000001</v>
      </c>
      <c r="I403" s="160"/>
      <c r="L403" s="156"/>
      <c r="M403" s="161"/>
      <c r="T403" s="162"/>
      <c r="AT403" s="157" t="s">
        <v>177</v>
      </c>
      <c r="AU403" s="157" t="s">
        <v>87</v>
      </c>
      <c r="AV403" s="13" t="s">
        <v>87</v>
      </c>
      <c r="AW403" s="13" t="s">
        <v>38</v>
      </c>
      <c r="AX403" s="13" t="s">
        <v>78</v>
      </c>
      <c r="AY403" s="157" t="s">
        <v>165</v>
      </c>
    </row>
    <row r="404" spans="2:65" s="14" customFormat="1" ht="10.199999999999999">
      <c r="B404" s="163"/>
      <c r="D404" s="150" t="s">
        <v>177</v>
      </c>
      <c r="E404" s="164" t="s">
        <v>31</v>
      </c>
      <c r="F404" s="165" t="s">
        <v>180</v>
      </c>
      <c r="H404" s="166">
        <v>0.32400000000000001</v>
      </c>
      <c r="I404" s="167"/>
      <c r="L404" s="163"/>
      <c r="M404" s="168"/>
      <c r="T404" s="169"/>
      <c r="AT404" s="164" t="s">
        <v>177</v>
      </c>
      <c r="AU404" s="164" t="s">
        <v>87</v>
      </c>
      <c r="AV404" s="14" t="s">
        <v>173</v>
      </c>
      <c r="AW404" s="14" t="s">
        <v>38</v>
      </c>
      <c r="AX404" s="14" t="s">
        <v>39</v>
      </c>
      <c r="AY404" s="164" t="s">
        <v>165</v>
      </c>
    </row>
    <row r="405" spans="2:65" s="1" customFormat="1" ht="16.5" customHeight="1">
      <c r="B405" s="35"/>
      <c r="C405" s="132" t="s">
        <v>780</v>
      </c>
      <c r="D405" s="132" t="s">
        <v>168</v>
      </c>
      <c r="E405" s="133" t="s">
        <v>2794</v>
      </c>
      <c r="F405" s="134" t="s">
        <v>2795</v>
      </c>
      <c r="G405" s="135" t="s">
        <v>103</v>
      </c>
      <c r="H405" s="136">
        <v>9.6</v>
      </c>
      <c r="I405" s="137"/>
      <c r="J405" s="138">
        <f>ROUND(I405*H405,2)</f>
        <v>0</v>
      </c>
      <c r="K405" s="134" t="s">
        <v>31</v>
      </c>
      <c r="L405" s="35"/>
      <c r="M405" s="139" t="s">
        <v>31</v>
      </c>
      <c r="N405" s="140" t="s">
        <v>49</v>
      </c>
      <c r="P405" s="141">
        <f>O405*H405</f>
        <v>0</v>
      </c>
      <c r="Q405" s="141">
        <v>6.7999999999999996E-3</v>
      </c>
      <c r="R405" s="141">
        <f>Q405*H405</f>
        <v>6.5279999999999991E-2</v>
      </c>
      <c r="S405" s="141">
        <v>0</v>
      </c>
      <c r="T405" s="142">
        <f>S405*H405</f>
        <v>0</v>
      </c>
      <c r="AR405" s="143" t="s">
        <v>173</v>
      </c>
      <c r="AT405" s="143" t="s">
        <v>168</v>
      </c>
      <c r="AU405" s="143" t="s">
        <v>87</v>
      </c>
      <c r="AY405" s="19" t="s">
        <v>165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9" t="s">
        <v>39</v>
      </c>
      <c r="BK405" s="144">
        <f>ROUND(I405*H405,2)</f>
        <v>0</v>
      </c>
      <c r="BL405" s="19" t="s">
        <v>173</v>
      </c>
      <c r="BM405" s="143" t="s">
        <v>2796</v>
      </c>
    </row>
    <row r="406" spans="2:65" s="12" customFormat="1" ht="10.199999999999999">
      <c r="B406" s="149"/>
      <c r="D406" s="150" t="s">
        <v>177</v>
      </c>
      <c r="E406" s="151" t="s">
        <v>31</v>
      </c>
      <c r="F406" s="152" t="s">
        <v>2797</v>
      </c>
      <c r="H406" s="151" t="s">
        <v>31</v>
      </c>
      <c r="I406" s="153"/>
      <c r="L406" s="149"/>
      <c r="M406" s="154"/>
      <c r="T406" s="155"/>
      <c r="AT406" s="151" t="s">
        <v>177</v>
      </c>
      <c r="AU406" s="151" t="s">
        <v>87</v>
      </c>
      <c r="AV406" s="12" t="s">
        <v>39</v>
      </c>
      <c r="AW406" s="12" t="s">
        <v>38</v>
      </c>
      <c r="AX406" s="12" t="s">
        <v>78</v>
      </c>
      <c r="AY406" s="151" t="s">
        <v>165</v>
      </c>
    </row>
    <row r="407" spans="2:65" s="13" customFormat="1" ht="10.199999999999999">
      <c r="B407" s="156"/>
      <c r="D407" s="150" t="s">
        <v>177</v>
      </c>
      <c r="E407" s="157" t="s">
        <v>31</v>
      </c>
      <c r="F407" s="158" t="s">
        <v>2798</v>
      </c>
      <c r="H407" s="159">
        <v>9.6</v>
      </c>
      <c r="I407" s="160"/>
      <c r="L407" s="156"/>
      <c r="M407" s="161"/>
      <c r="T407" s="162"/>
      <c r="AT407" s="157" t="s">
        <v>177</v>
      </c>
      <c r="AU407" s="157" t="s">
        <v>87</v>
      </c>
      <c r="AV407" s="13" t="s">
        <v>87</v>
      </c>
      <c r="AW407" s="13" t="s">
        <v>38</v>
      </c>
      <c r="AX407" s="13" t="s">
        <v>78</v>
      </c>
      <c r="AY407" s="157" t="s">
        <v>165</v>
      </c>
    </row>
    <row r="408" spans="2:65" s="14" customFormat="1" ht="10.199999999999999">
      <c r="B408" s="163"/>
      <c r="D408" s="150" t="s">
        <v>177</v>
      </c>
      <c r="E408" s="164" t="s">
        <v>31</v>
      </c>
      <c r="F408" s="165" t="s">
        <v>180</v>
      </c>
      <c r="H408" s="166">
        <v>9.6</v>
      </c>
      <c r="I408" s="167"/>
      <c r="L408" s="163"/>
      <c r="M408" s="168"/>
      <c r="T408" s="169"/>
      <c r="AT408" s="164" t="s">
        <v>177</v>
      </c>
      <c r="AU408" s="164" t="s">
        <v>87</v>
      </c>
      <c r="AV408" s="14" t="s">
        <v>173</v>
      </c>
      <c r="AW408" s="14" t="s">
        <v>38</v>
      </c>
      <c r="AX408" s="14" t="s">
        <v>39</v>
      </c>
      <c r="AY408" s="164" t="s">
        <v>165</v>
      </c>
    </row>
    <row r="409" spans="2:65" s="11" customFormat="1" ht="22.8" customHeight="1">
      <c r="B409" s="120"/>
      <c r="D409" s="121" t="s">
        <v>77</v>
      </c>
      <c r="E409" s="130" t="s">
        <v>229</v>
      </c>
      <c r="F409" s="130" t="s">
        <v>965</v>
      </c>
      <c r="I409" s="123"/>
      <c r="J409" s="131">
        <f>BK409</f>
        <v>0</v>
      </c>
      <c r="L409" s="120"/>
      <c r="M409" s="125"/>
      <c r="P409" s="126">
        <f>SUM(P410:P444)</f>
        <v>0</v>
      </c>
      <c r="R409" s="126">
        <f>SUM(R410:R444)</f>
        <v>7.7603199999999997E-2</v>
      </c>
      <c r="T409" s="127">
        <f>SUM(T410:T444)</f>
        <v>3.6791999999999998</v>
      </c>
      <c r="AR409" s="121" t="s">
        <v>39</v>
      </c>
      <c r="AT409" s="128" t="s">
        <v>77</v>
      </c>
      <c r="AU409" s="128" t="s">
        <v>39</v>
      </c>
      <c r="AY409" s="121" t="s">
        <v>165</v>
      </c>
      <c r="BK409" s="129">
        <f>SUM(BK410:BK444)</f>
        <v>0</v>
      </c>
    </row>
    <row r="410" spans="2:65" s="1" customFormat="1" ht="44.25" customHeight="1">
      <c r="B410" s="35"/>
      <c r="C410" s="132" t="s">
        <v>790</v>
      </c>
      <c r="D410" s="132" t="s">
        <v>168</v>
      </c>
      <c r="E410" s="133" t="s">
        <v>967</v>
      </c>
      <c r="F410" s="134" t="s">
        <v>968</v>
      </c>
      <c r="G410" s="135" t="s">
        <v>183</v>
      </c>
      <c r="H410" s="136">
        <v>64</v>
      </c>
      <c r="I410" s="137"/>
      <c r="J410" s="138">
        <f>ROUND(I410*H410,2)</f>
        <v>0</v>
      </c>
      <c r="K410" s="134" t="s">
        <v>172</v>
      </c>
      <c r="L410" s="35"/>
      <c r="M410" s="139" t="s">
        <v>31</v>
      </c>
      <c r="N410" s="140" t="s">
        <v>49</v>
      </c>
      <c r="P410" s="141">
        <f>O410*H410</f>
        <v>0</v>
      </c>
      <c r="Q410" s="141">
        <v>0</v>
      </c>
      <c r="R410" s="141">
        <f>Q410*H410</f>
        <v>0</v>
      </c>
      <c r="S410" s="141">
        <v>0</v>
      </c>
      <c r="T410" s="142">
        <f>S410*H410</f>
        <v>0</v>
      </c>
      <c r="AR410" s="143" t="s">
        <v>173</v>
      </c>
      <c r="AT410" s="143" t="s">
        <v>168</v>
      </c>
      <c r="AU410" s="143" t="s">
        <v>87</v>
      </c>
      <c r="AY410" s="19" t="s">
        <v>165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9" t="s">
        <v>39</v>
      </c>
      <c r="BK410" s="144">
        <f>ROUND(I410*H410,2)</f>
        <v>0</v>
      </c>
      <c r="BL410" s="19" t="s">
        <v>173</v>
      </c>
      <c r="BM410" s="143" t="s">
        <v>2799</v>
      </c>
    </row>
    <row r="411" spans="2:65" s="1" customFormat="1" ht="10.199999999999999" hidden="1">
      <c r="B411" s="35"/>
      <c r="D411" s="145" t="s">
        <v>175</v>
      </c>
      <c r="F411" s="146" t="s">
        <v>970</v>
      </c>
      <c r="I411" s="147"/>
      <c r="L411" s="35"/>
      <c r="M411" s="148"/>
      <c r="T411" s="56"/>
      <c r="AT411" s="19" t="s">
        <v>175</v>
      </c>
      <c r="AU411" s="19" t="s">
        <v>87</v>
      </c>
    </row>
    <row r="412" spans="2:65" s="12" customFormat="1" ht="10.199999999999999">
      <c r="B412" s="149"/>
      <c r="D412" s="150" t="s">
        <v>177</v>
      </c>
      <c r="E412" s="151" t="s">
        <v>31</v>
      </c>
      <c r="F412" s="152" t="s">
        <v>2800</v>
      </c>
      <c r="H412" s="151" t="s">
        <v>31</v>
      </c>
      <c r="I412" s="153"/>
      <c r="L412" s="149"/>
      <c r="M412" s="154"/>
      <c r="T412" s="155"/>
      <c r="AT412" s="151" t="s">
        <v>177</v>
      </c>
      <c r="AU412" s="151" t="s">
        <v>87</v>
      </c>
      <c r="AV412" s="12" t="s">
        <v>39</v>
      </c>
      <c r="AW412" s="12" t="s">
        <v>38</v>
      </c>
      <c r="AX412" s="12" t="s">
        <v>78</v>
      </c>
      <c r="AY412" s="151" t="s">
        <v>165</v>
      </c>
    </row>
    <row r="413" spans="2:65" s="13" customFormat="1" ht="10.199999999999999">
      <c r="B413" s="156"/>
      <c r="D413" s="150" t="s">
        <v>177</v>
      </c>
      <c r="E413" s="157" t="s">
        <v>31</v>
      </c>
      <c r="F413" s="158" t="s">
        <v>2801</v>
      </c>
      <c r="H413" s="159">
        <v>64</v>
      </c>
      <c r="I413" s="160"/>
      <c r="L413" s="156"/>
      <c r="M413" s="161"/>
      <c r="T413" s="162"/>
      <c r="AT413" s="157" t="s">
        <v>177</v>
      </c>
      <c r="AU413" s="157" t="s">
        <v>87</v>
      </c>
      <c r="AV413" s="13" t="s">
        <v>87</v>
      </c>
      <c r="AW413" s="13" t="s">
        <v>38</v>
      </c>
      <c r="AX413" s="13" t="s">
        <v>78</v>
      </c>
      <c r="AY413" s="157" t="s">
        <v>165</v>
      </c>
    </row>
    <row r="414" spans="2:65" s="14" customFormat="1" ht="10.199999999999999">
      <c r="B414" s="163"/>
      <c r="D414" s="150" t="s">
        <v>177</v>
      </c>
      <c r="E414" s="164" t="s">
        <v>31</v>
      </c>
      <c r="F414" s="165" t="s">
        <v>180</v>
      </c>
      <c r="H414" s="166">
        <v>64</v>
      </c>
      <c r="I414" s="167"/>
      <c r="L414" s="163"/>
      <c r="M414" s="168"/>
      <c r="T414" s="169"/>
      <c r="AT414" s="164" t="s">
        <v>177</v>
      </c>
      <c r="AU414" s="164" t="s">
        <v>87</v>
      </c>
      <c r="AV414" s="14" t="s">
        <v>173</v>
      </c>
      <c r="AW414" s="14" t="s">
        <v>38</v>
      </c>
      <c r="AX414" s="14" t="s">
        <v>39</v>
      </c>
      <c r="AY414" s="164" t="s">
        <v>165</v>
      </c>
    </row>
    <row r="415" spans="2:65" s="1" customFormat="1" ht="49.05" customHeight="1">
      <c r="B415" s="35"/>
      <c r="C415" s="132" t="s">
        <v>797</v>
      </c>
      <c r="D415" s="132" t="s">
        <v>168</v>
      </c>
      <c r="E415" s="133" t="s">
        <v>976</v>
      </c>
      <c r="F415" s="134" t="s">
        <v>977</v>
      </c>
      <c r="G415" s="135" t="s">
        <v>183</v>
      </c>
      <c r="H415" s="136">
        <v>3840</v>
      </c>
      <c r="I415" s="137"/>
      <c r="J415" s="138">
        <f>ROUND(I415*H415,2)</f>
        <v>0</v>
      </c>
      <c r="K415" s="134" t="s">
        <v>172</v>
      </c>
      <c r="L415" s="35"/>
      <c r="M415" s="139" t="s">
        <v>31</v>
      </c>
      <c r="N415" s="140" t="s">
        <v>49</v>
      </c>
      <c r="P415" s="141">
        <f>O415*H415</f>
        <v>0</v>
      </c>
      <c r="Q415" s="141">
        <v>0</v>
      </c>
      <c r="R415" s="141">
        <f>Q415*H415</f>
        <v>0</v>
      </c>
      <c r="S415" s="141">
        <v>0</v>
      </c>
      <c r="T415" s="142">
        <f>S415*H415</f>
        <v>0</v>
      </c>
      <c r="AR415" s="143" t="s">
        <v>173</v>
      </c>
      <c r="AT415" s="143" t="s">
        <v>168</v>
      </c>
      <c r="AU415" s="143" t="s">
        <v>87</v>
      </c>
      <c r="AY415" s="19" t="s">
        <v>165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9" t="s">
        <v>39</v>
      </c>
      <c r="BK415" s="144">
        <f>ROUND(I415*H415,2)</f>
        <v>0</v>
      </c>
      <c r="BL415" s="19" t="s">
        <v>173</v>
      </c>
      <c r="BM415" s="143" t="s">
        <v>2802</v>
      </c>
    </row>
    <row r="416" spans="2:65" s="1" customFormat="1" ht="10.199999999999999" hidden="1">
      <c r="B416" s="35"/>
      <c r="D416" s="145" t="s">
        <v>175</v>
      </c>
      <c r="F416" s="146" t="s">
        <v>979</v>
      </c>
      <c r="I416" s="147"/>
      <c r="L416" s="35"/>
      <c r="M416" s="148"/>
      <c r="T416" s="56"/>
      <c r="AT416" s="19" t="s">
        <v>175</v>
      </c>
      <c r="AU416" s="19" t="s">
        <v>87</v>
      </c>
    </row>
    <row r="417" spans="2:65" s="13" customFormat="1" ht="10.199999999999999">
      <c r="B417" s="156"/>
      <c r="D417" s="150" t="s">
        <v>177</v>
      </c>
      <c r="E417" s="157" t="s">
        <v>31</v>
      </c>
      <c r="F417" s="158" t="s">
        <v>2803</v>
      </c>
      <c r="H417" s="159">
        <v>3840</v>
      </c>
      <c r="I417" s="160"/>
      <c r="L417" s="156"/>
      <c r="M417" s="161"/>
      <c r="T417" s="162"/>
      <c r="AT417" s="157" t="s">
        <v>177</v>
      </c>
      <c r="AU417" s="157" t="s">
        <v>87</v>
      </c>
      <c r="AV417" s="13" t="s">
        <v>87</v>
      </c>
      <c r="AW417" s="13" t="s">
        <v>38</v>
      </c>
      <c r="AX417" s="13" t="s">
        <v>39</v>
      </c>
      <c r="AY417" s="157" t="s">
        <v>165</v>
      </c>
    </row>
    <row r="418" spans="2:65" s="1" customFormat="1" ht="44.25" customHeight="1">
      <c r="B418" s="35"/>
      <c r="C418" s="132" t="s">
        <v>803</v>
      </c>
      <c r="D418" s="132" t="s">
        <v>168</v>
      </c>
      <c r="E418" s="133" t="s">
        <v>982</v>
      </c>
      <c r="F418" s="134" t="s">
        <v>983</v>
      </c>
      <c r="G418" s="135" t="s">
        <v>183</v>
      </c>
      <c r="H418" s="136">
        <v>64</v>
      </c>
      <c r="I418" s="137"/>
      <c r="J418" s="138">
        <f>ROUND(I418*H418,2)</f>
        <v>0</v>
      </c>
      <c r="K418" s="134" t="s">
        <v>172</v>
      </c>
      <c r="L418" s="35"/>
      <c r="M418" s="139" t="s">
        <v>31</v>
      </c>
      <c r="N418" s="140" t="s">
        <v>49</v>
      </c>
      <c r="P418" s="141">
        <f>O418*H418</f>
        <v>0</v>
      </c>
      <c r="Q418" s="141">
        <v>0</v>
      </c>
      <c r="R418" s="141">
        <f>Q418*H418</f>
        <v>0</v>
      </c>
      <c r="S418" s="141">
        <v>0</v>
      </c>
      <c r="T418" s="142">
        <f>S418*H418</f>
        <v>0</v>
      </c>
      <c r="AR418" s="143" t="s">
        <v>173</v>
      </c>
      <c r="AT418" s="143" t="s">
        <v>168</v>
      </c>
      <c r="AU418" s="143" t="s">
        <v>87</v>
      </c>
      <c r="AY418" s="19" t="s">
        <v>165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9" t="s">
        <v>39</v>
      </c>
      <c r="BK418" s="144">
        <f>ROUND(I418*H418,2)</f>
        <v>0</v>
      </c>
      <c r="BL418" s="19" t="s">
        <v>173</v>
      </c>
      <c r="BM418" s="143" t="s">
        <v>2804</v>
      </c>
    </row>
    <row r="419" spans="2:65" s="1" customFormat="1" ht="10.199999999999999" hidden="1">
      <c r="B419" s="35"/>
      <c r="D419" s="145" t="s">
        <v>175</v>
      </c>
      <c r="F419" s="146" t="s">
        <v>985</v>
      </c>
      <c r="I419" s="147"/>
      <c r="L419" s="35"/>
      <c r="M419" s="148"/>
      <c r="T419" s="56"/>
      <c r="AT419" s="19" t="s">
        <v>175</v>
      </c>
      <c r="AU419" s="19" t="s">
        <v>87</v>
      </c>
    </row>
    <row r="420" spans="2:65" s="1" customFormat="1" ht="24.15" customHeight="1">
      <c r="B420" s="35"/>
      <c r="C420" s="132" t="s">
        <v>822</v>
      </c>
      <c r="D420" s="132" t="s">
        <v>168</v>
      </c>
      <c r="E420" s="133" t="s">
        <v>2805</v>
      </c>
      <c r="F420" s="134" t="s">
        <v>2806</v>
      </c>
      <c r="G420" s="135" t="s">
        <v>1060</v>
      </c>
      <c r="H420" s="136">
        <v>1.5329999999999999</v>
      </c>
      <c r="I420" s="137"/>
      <c r="J420" s="138">
        <f>ROUND(I420*H420,2)</f>
        <v>0</v>
      </c>
      <c r="K420" s="134" t="s">
        <v>172</v>
      </c>
      <c r="L420" s="35"/>
      <c r="M420" s="139" t="s">
        <v>31</v>
      </c>
      <c r="N420" s="140" t="s">
        <v>49</v>
      </c>
      <c r="P420" s="141">
        <f>O420*H420</f>
        <v>0</v>
      </c>
      <c r="Q420" s="141">
        <v>0</v>
      </c>
      <c r="R420" s="141">
        <f>Q420*H420</f>
        <v>0</v>
      </c>
      <c r="S420" s="141">
        <v>2.4</v>
      </c>
      <c r="T420" s="142">
        <f>S420*H420</f>
        <v>3.6791999999999998</v>
      </c>
      <c r="AR420" s="143" t="s">
        <v>173</v>
      </c>
      <c r="AT420" s="143" t="s">
        <v>168</v>
      </c>
      <c r="AU420" s="143" t="s">
        <v>87</v>
      </c>
      <c r="AY420" s="19" t="s">
        <v>165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9" t="s">
        <v>39</v>
      </c>
      <c r="BK420" s="144">
        <f>ROUND(I420*H420,2)</f>
        <v>0</v>
      </c>
      <c r="BL420" s="19" t="s">
        <v>173</v>
      </c>
      <c r="BM420" s="143" t="s">
        <v>2807</v>
      </c>
    </row>
    <row r="421" spans="2:65" s="1" customFormat="1" ht="10.199999999999999" hidden="1">
      <c r="B421" s="35"/>
      <c r="D421" s="145" t="s">
        <v>175</v>
      </c>
      <c r="F421" s="146" t="s">
        <v>2808</v>
      </c>
      <c r="I421" s="147"/>
      <c r="L421" s="35"/>
      <c r="M421" s="148"/>
      <c r="T421" s="56"/>
      <c r="AT421" s="19" t="s">
        <v>175</v>
      </c>
      <c r="AU421" s="19" t="s">
        <v>87</v>
      </c>
    </row>
    <row r="422" spans="2:65" s="12" customFormat="1" ht="10.199999999999999">
      <c r="B422" s="149"/>
      <c r="D422" s="150" t="s">
        <v>177</v>
      </c>
      <c r="E422" s="151" t="s">
        <v>31</v>
      </c>
      <c r="F422" s="152" t="s">
        <v>2809</v>
      </c>
      <c r="H422" s="151" t="s">
        <v>31</v>
      </c>
      <c r="I422" s="153"/>
      <c r="L422" s="149"/>
      <c r="M422" s="154"/>
      <c r="T422" s="155"/>
      <c r="AT422" s="151" t="s">
        <v>177</v>
      </c>
      <c r="AU422" s="151" t="s">
        <v>87</v>
      </c>
      <c r="AV422" s="12" t="s">
        <v>39</v>
      </c>
      <c r="AW422" s="12" t="s">
        <v>38</v>
      </c>
      <c r="AX422" s="12" t="s">
        <v>78</v>
      </c>
      <c r="AY422" s="151" t="s">
        <v>165</v>
      </c>
    </row>
    <row r="423" spans="2:65" s="13" customFormat="1" ht="10.199999999999999">
      <c r="B423" s="156"/>
      <c r="D423" s="150" t="s">
        <v>177</v>
      </c>
      <c r="E423" s="157" t="s">
        <v>31</v>
      </c>
      <c r="F423" s="158" t="s">
        <v>2810</v>
      </c>
      <c r="H423" s="159">
        <v>1.5329999999999999</v>
      </c>
      <c r="I423" s="160"/>
      <c r="L423" s="156"/>
      <c r="M423" s="161"/>
      <c r="T423" s="162"/>
      <c r="AT423" s="157" t="s">
        <v>177</v>
      </c>
      <c r="AU423" s="157" t="s">
        <v>87</v>
      </c>
      <c r="AV423" s="13" t="s">
        <v>87</v>
      </c>
      <c r="AW423" s="13" t="s">
        <v>38</v>
      </c>
      <c r="AX423" s="13" t="s">
        <v>78</v>
      </c>
      <c r="AY423" s="157" t="s">
        <v>165</v>
      </c>
    </row>
    <row r="424" spans="2:65" s="14" customFormat="1" ht="10.199999999999999">
      <c r="B424" s="163"/>
      <c r="D424" s="150" t="s">
        <v>177</v>
      </c>
      <c r="E424" s="164" t="s">
        <v>31</v>
      </c>
      <c r="F424" s="165" t="s">
        <v>180</v>
      </c>
      <c r="H424" s="166">
        <v>1.5329999999999999</v>
      </c>
      <c r="I424" s="167"/>
      <c r="L424" s="163"/>
      <c r="M424" s="168"/>
      <c r="T424" s="169"/>
      <c r="AT424" s="164" t="s">
        <v>177</v>
      </c>
      <c r="AU424" s="164" t="s">
        <v>87</v>
      </c>
      <c r="AV424" s="14" t="s">
        <v>173</v>
      </c>
      <c r="AW424" s="14" t="s">
        <v>38</v>
      </c>
      <c r="AX424" s="14" t="s">
        <v>39</v>
      </c>
      <c r="AY424" s="164" t="s">
        <v>165</v>
      </c>
    </row>
    <row r="425" spans="2:65" s="1" customFormat="1" ht="24.15" customHeight="1">
      <c r="B425" s="35"/>
      <c r="C425" s="132" t="s">
        <v>827</v>
      </c>
      <c r="D425" s="132" t="s">
        <v>168</v>
      </c>
      <c r="E425" s="133" t="s">
        <v>2811</v>
      </c>
      <c r="F425" s="134" t="s">
        <v>2812</v>
      </c>
      <c r="G425" s="135" t="s">
        <v>2470</v>
      </c>
      <c r="H425" s="136">
        <v>1</v>
      </c>
      <c r="I425" s="137"/>
      <c r="J425" s="138">
        <f>ROUND(I425*H425,2)</f>
        <v>0</v>
      </c>
      <c r="K425" s="134" t="s">
        <v>31</v>
      </c>
      <c r="L425" s="35"/>
      <c r="M425" s="139" t="s">
        <v>31</v>
      </c>
      <c r="N425" s="140" t="s">
        <v>49</v>
      </c>
      <c r="P425" s="141">
        <f>O425*H425</f>
        <v>0</v>
      </c>
      <c r="Q425" s="141">
        <v>0</v>
      </c>
      <c r="R425" s="141">
        <f>Q425*H425</f>
        <v>0</v>
      </c>
      <c r="S425" s="141">
        <v>0</v>
      </c>
      <c r="T425" s="142">
        <f>S425*H425</f>
        <v>0</v>
      </c>
      <c r="AR425" s="143" t="s">
        <v>173</v>
      </c>
      <c r="AT425" s="143" t="s">
        <v>168</v>
      </c>
      <c r="AU425" s="143" t="s">
        <v>87</v>
      </c>
      <c r="AY425" s="19" t="s">
        <v>165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9" t="s">
        <v>39</v>
      </c>
      <c r="BK425" s="144">
        <f>ROUND(I425*H425,2)</f>
        <v>0</v>
      </c>
      <c r="BL425" s="19" t="s">
        <v>173</v>
      </c>
      <c r="BM425" s="143" t="s">
        <v>2813</v>
      </c>
    </row>
    <row r="426" spans="2:65" s="1" customFormat="1" ht="44.25" customHeight="1">
      <c r="B426" s="35"/>
      <c r="C426" s="132" t="s">
        <v>836</v>
      </c>
      <c r="D426" s="132" t="s">
        <v>168</v>
      </c>
      <c r="E426" s="133" t="s">
        <v>2814</v>
      </c>
      <c r="F426" s="134" t="s">
        <v>2815</v>
      </c>
      <c r="G426" s="135" t="s">
        <v>103</v>
      </c>
      <c r="H426" s="136">
        <v>3.2</v>
      </c>
      <c r="I426" s="137"/>
      <c r="J426" s="138">
        <f>ROUND(I426*H426,2)</f>
        <v>0</v>
      </c>
      <c r="K426" s="134" t="s">
        <v>172</v>
      </c>
      <c r="L426" s="35"/>
      <c r="M426" s="139" t="s">
        <v>31</v>
      </c>
      <c r="N426" s="140" t="s">
        <v>49</v>
      </c>
      <c r="P426" s="141">
        <f>O426*H426</f>
        <v>0</v>
      </c>
      <c r="Q426" s="141">
        <v>2.3619999999999999E-2</v>
      </c>
      <c r="R426" s="141">
        <f>Q426*H426</f>
        <v>7.5583999999999998E-2</v>
      </c>
      <c r="S426" s="141">
        <v>0</v>
      </c>
      <c r="T426" s="142">
        <f>S426*H426</f>
        <v>0</v>
      </c>
      <c r="AR426" s="143" t="s">
        <v>173</v>
      </c>
      <c r="AT426" s="143" t="s">
        <v>168</v>
      </c>
      <c r="AU426" s="143" t="s">
        <v>87</v>
      </c>
      <c r="AY426" s="19" t="s">
        <v>165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9" t="s">
        <v>39</v>
      </c>
      <c r="BK426" s="144">
        <f>ROUND(I426*H426,2)</f>
        <v>0</v>
      </c>
      <c r="BL426" s="19" t="s">
        <v>173</v>
      </c>
      <c r="BM426" s="143" t="s">
        <v>2816</v>
      </c>
    </row>
    <row r="427" spans="2:65" s="1" customFormat="1" ht="10.199999999999999" hidden="1">
      <c r="B427" s="35"/>
      <c r="D427" s="145" t="s">
        <v>175</v>
      </c>
      <c r="F427" s="146" t="s">
        <v>2817</v>
      </c>
      <c r="I427" s="147"/>
      <c r="L427" s="35"/>
      <c r="M427" s="148"/>
      <c r="T427" s="56"/>
      <c r="AT427" s="19" t="s">
        <v>175</v>
      </c>
      <c r="AU427" s="19" t="s">
        <v>87</v>
      </c>
    </row>
    <row r="428" spans="2:65" s="12" customFormat="1" ht="10.199999999999999">
      <c r="B428" s="149"/>
      <c r="D428" s="150" t="s">
        <v>177</v>
      </c>
      <c r="E428" s="151" t="s">
        <v>31</v>
      </c>
      <c r="F428" s="152" t="s">
        <v>2818</v>
      </c>
      <c r="H428" s="151" t="s">
        <v>31</v>
      </c>
      <c r="I428" s="153"/>
      <c r="L428" s="149"/>
      <c r="M428" s="154"/>
      <c r="T428" s="155"/>
      <c r="AT428" s="151" t="s">
        <v>177</v>
      </c>
      <c r="AU428" s="151" t="s">
        <v>87</v>
      </c>
      <c r="AV428" s="12" t="s">
        <v>39</v>
      </c>
      <c r="AW428" s="12" t="s">
        <v>38</v>
      </c>
      <c r="AX428" s="12" t="s">
        <v>78</v>
      </c>
      <c r="AY428" s="151" t="s">
        <v>165</v>
      </c>
    </row>
    <row r="429" spans="2:65" s="13" customFormat="1" ht="10.199999999999999">
      <c r="B429" s="156"/>
      <c r="D429" s="150" t="s">
        <v>177</v>
      </c>
      <c r="E429" s="157" t="s">
        <v>31</v>
      </c>
      <c r="F429" s="158" t="s">
        <v>2819</v>
      </c>
      <c r="H429" s="159">
        <v>3.2</v>
      </c>
      <c r="I429" s="160"/>
      <c r="L429" s="156"/>
      <c r="M429" s="161"/>
      <c r="T429" s="162"/>
      <c r="AT429" s="157" t="s">
        <v>177</v>
      </c>
      <c r="AU429" s="157" t="s">
        <v>87</v>
      </c>
      <c r="AV429" s="13" t="s">
        <v>87</v>
      </c>
      <c r="AW429" s="13" t="s">
        <v>38</v>
      </c>
      <c r="AX429" s="13" t="s">
        <v>78</v>
      </c>
      <c r="AY429" s="157" t="s">
        <v>165</v>
      </c>
    </row>
    <row r="430" spans="2:65" s="14" customFormat="1" ht="10.199999999999999">
      <c r="B430" s="163"/>
      <c r="D430" s="150" t="s">
        <v>177</v>
      </c>
      <c r="E430" s="164" t="s">
        <v>31</v>
      </c>
      <c r="F430" s="165" t="s">
        <v>180</v>
      </c>
      <c r="H430" s="166">
        <v>3.2</v>
      </c>
      <c r="I430" s="167"/>
      <c r="L430" s="163"/>
      <c r="M430" s="168"/>
      <c r="T430" s="169"/>
      <c r="AT430" s="164" t="s">
        <v>177</v>
      </c>
      <c r="AU430" s="164" t="s">
        <v>87</v>
      </c>
      <c r="AV430" s="14" t="s">
        <v>173</v>
      </c>
      <c r="AW430" s="14" t="s">
        <v>38</v>
      </c>
      <c r="AX430" s="14" t="s">
        <v>39</v>
      </c>
      <c r="AY430" s="164" t="s">
        <v>165</v>
      </c>
    </row>
    <row r="431" spans="2:65" s="1" customFormat="1" ht="37.799999999999997" customHeight="1">
      <c r="B431" s="35"/>
      <c r="C431" s="132" t="s">
        <v>842</v>
      </c>
      <c r="D431" s="132" t="s">
        <v>168</v>
      </c>
      <c r="E431" s="133" t="s">
        <v>2820</v>
      </c>
      <c r="F431" s="134" t="s">
        <v>2821</v>
      </c>
      <c r="G431" s="135" t="s">
        <v>103</v>
      </c>
      <c r="H431" s="136">
        <v>22.24</v>
      </c>
      <c r="I431" s="137"/>
      <c r="J431" s="138">
        <f>ROUND(I431*H431,2)</f>
        <v>0</v>
      </c>
      <c r="K431" s="134" t="s">
        <v>172</v>
      </c>
      <c r="L431" s="35"/>
      <c r="M431" s="139" t="s">
        <v>31</v>
      </c>
      <c r="N431" s="140" t="s">
        <v>49</v>
      </c>
      <c r="P431" s="141">
        <f>O431*H431</f>
        <v>0</v>
      </c>
      <c r="Q431" s="141">
        <v>8.0000000000000007E-5</v>
      </c>
      <c r="R431" s="141">
        <f>Q431*H431</f>
        <v>1.7792000000000001E-3</v>
      </c>
      <c r="S431" s="141">
        <v>0</v>
      </c>
      <c r="T431" s="142">
        <f>S431*H431</f>
        <v>0</v>
      </c>
      <c r="AR431" s="143" t="s">
        <v>173</v>
      </c>
      <c r="AT431" s="143" t="s">
        <v>168</v>
      </c>
      <c r="AU431" s="143" t="s">
        <v>87</v>
      </c>
      <c r="AY431" s="19" t="s">
        <v>165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9" t="s">
        <v>39</v>
      </c>
      <c r="BK431" s="144">
        <f>ROUND(I431*H431,2)</f>
        <v>0</v>
      </c>
      <c r="BL431" s="19" t="s">
        <v>173</v>
      </c>
      <c r="BM431" s="143" t="s">
        <v>2822</v>
      </c>
    </row>
    <row r="432" spans="2:65" s="1" customFormat="1" ht="10.199999999999999" hidden="1">
      <c r="B432" s="35"/>
      <c r="D432" s="145" t="s">
        <v>175</v>
      </c>
      <c r="F432" s="146" t="s">
        <v>2823</v>
      </c>
      <c r="I432" s="147"/>
      <c r="L432" s="35"/>
      <c r="M432" s="148"/>
      <c r="T432" s="56"/>
      <c r="AT432" s="19" t="s">
        <v>175</v>
      </c>
      <c r="AU432" s="19" t="s">
        <v>87</v>
      </c>
    </row>
    <row r="433" spans="2:65" s="12" customFormat="1" ht="10.199999999999999">
      <c r="B433" s="149"/>
      <c r="D433" s="150" t="s">
        <v>177</v>
      </c>
      <c r="E433" s="151" t="s">
        <v>31</v>
      </c>
      <c r="F433" s="152" t="s">
        <v>2824</v>
      </c>
      <c r="H433" s="151" t="s">
        <v>31</v>
      </c>
      <c r="I433" s="153"/>
      <c r="L433" s="149"/>
      <c r="M433" s="154"/>
      <c r="T433" s="155"/>
      <c r="AT433" s="151" t="s">
        <v>177</v>
      </c>
      <c r="AU433" s="151" t="s">
        <v>87</v>
      </c>
      <c r="AV433" s="12" t="s">
        <v>39</v>
      </c>
      <c r="AW433" s="12" t="s">
        <v>38</v>
      </c>
      <c r="AX433" s="12" t="s">
        <v>78</v>
      </c>
      <c r="AY433" s="151" t="s">
        <v>165</v>
      </c>
    </row>
    <row r="434" spans="2:65" s="13" customFormat="1" ht="10.199999999999999">
      <c r="B434" s="156"/>
      <c r="D434" s="150" t="s">
        <v>177</v>
      </c>
      <c r="E434" s="157" t="s">
        <v>31</v>
      </c>
      <c r="F434" s="158" t="s">
        <v>2825</v>
      </c>
      <c r="H434" s="159">
        <v>11.12</v>
      </c>
      <c r="I434" s="160"/>
      <c r="L434" s="156"/>
      <c r="M434" s="161"/>
      <c r="T434" s="162"/>
      <c r="AT434" s="157" t="s">
        <v>177</v>
      </c>
      <c r="AU434" s="157" t="s">
        <v>87</v>
      </c>
      <c r="AV434" s="13" t="s">
        <v>87</v>
      </c>
      <c r="AW434" s="13" t="s">
        <v>38</v>
      </c>
      <c r="AX434" s="13" t="s">
        <v>78</v>
      </c>
      <c r="AY434" s="157" t="s">
        <v>165</v>
      </c>
    </row>
    <row r="435" spans="2:65" s="12" customFormat="1" ht="10.199999999999999">
      <c r="B435" s="149"/>
      <c r="D435" s="150" t="s">
        <v>177</v>
      </c>
      <c r="E435" s="151" t="s">
        <v>31</v>
      </c>
      <c r="F435" s="152" t="s">
        <v>2826</v>
      </c>
      <c r="H435" s="151" t="s">
        <v>31</v>
      </c>
      <c r="I435" s="153"/>
      <c r="L435" s="149"/>
      <c r="M435" s="154"/>
      <c r="T435" s="155"/>
      <c r="AT435" s="151" t="s">
        <v>177</v>
      </c>
      <c r="AU435" s="151" t="s">
        <v>87</v>
      </c>
      <c r="AV435" s="12" t="s">
        <v>39</v>
      </c>
      <c r="AW435" s="12" t="s">
        <v>38</v>
      </c>
      <c r="AX435" s="12" t="s">
        <v>78</v>
      </c>
      <c r="AY435" s="151" t="s">
        <v>165</v>
      </c>
    </row>
    <row r="436" spans="2:65" s="13" customFormat="1" ht="10.199999999999999">
      <c r="B436" s="156"/>
      <c r="D436" s="150" t="s">
        <v>177</v>
      </c>
      <c r="E436" s="157" t="s">
        <v>31</v>
      </c>
      <c r="F436" s="158" t="s">
        <v>2827</v>
      </c>
      <c r="H436" s="159">
        <v>11.12</v>
      </c>
      <c r="I436" s="160"/>
      <c r="L436" s="156"/>
      <c r="M436" s="161"/>
      <c r="T436" s="162"/>
      <c r="AT436" s="157" t="s">
        <v>177</v>
      </c>
      <c r="AU436" s="157" t="s">
        <v>87</v>
      </c>
      <c r="AV436" s="13" t="s">
        <v>87</v>
      </c>
      <c r="AW436" s="13" t="s">
        <v>38</v>
      </c>
      <c r="AX436" s="13" t="s">
        <v>78</v>
      </c>
      <c r="AY436" s="157" t="s">
        <v>165</v>
      </c>
    </row>
    <row r="437" spans="2:65" s="14" customFormat="1" ht="10.199999999999999">
      <c r="B437" s="163"/>
      <c r="D437" s="150" t="s">
        <v>177</v>
      </c>
      <c r="E437" s="164" t="s">
        <v>31</v>
      </c>
      <c r="F437" s="165" t="s">
        <v>180</v>
      </c>
      <c r="H437" s="166">
        <v>22.24</v>
      </c>
      <c r="I437" s="167"/>
      <c r="L437" s="163"/>
      <c r="M437" s="168"/>
      <c r="T437" s="169"/>
      <c r="AT437" s="164" t="s">
        <v>177</v>
      </c>
      <c r="AU437" s="164" t="s">
        <v>87</v>
      </c>
      <c r="AV437" s="14" t="s">
        <v>173</v>
      </c>
      <c r="AW437" s="14" t="s">
        <v>38</v>
      </c>
      <c r="AX437" s="14" t="s">
        <v>39</v>
      </c>
      <c r="AY437" s="164" t="s">
        <v>165</v>
      </c>
    </row>
    <row r="438" spans="2:65" s="1" customFormat="1" ht="44.25" customHeight="1">
      <c r="B438" s="35"/>
      <c r="C438" s="132" t="s">
        <v>851</v>
      </c>
      <c r="D438" s="132" t="s">
        <v>168</v>
      </c>
      <c r="E438" s="133" t="s">
        <v>1127</v>
      </c>
      <c r="F438" s="134" t="s">
        <v>1128</v>
      </c>
      <c r="G438" s="135" t="s">
        <v>103</v>
      </c>
      <c r="H438" s="136">
        <v>1.2</v>
      </c>
      <c r="I438" s="137"/>
      <c r="J438" s="138">
        <f>ROUND(I438*H438,2)</f>
        <v>0</v>
      </c>
      <c r="K438" s="134" t="s">
        <v>172</v>
      </c>
      <c r="L438" s="35"/>
      <c r="M438" s="139" t="s">
        <v>31</v>
      </c>
      <c r="N438" s="140" t="s">
        <v>49</v>
      </c>
      <c r="P438" s="141">
        <f>O438*H438</f>
        <v>0</v>
      </c>
      <c r="Q438" s="141">
        <v>2.0000000000000001E-4</v>
      </c>
      <c r="R438" s="141">
        <f>Q438*H438</f>
        <v>2.4000000000000001E-4</v>
      </c>
      <c r="S438" s="141">
        <v>0</v>
      </c>
      <c r="T438" s="142">
        <f>S438*H438</f>
        <v>0</v>
      </c>
      <c r="AR438" s="143" t="s">
        <v>173</v>
      </c>
      <c r="AT438" s="143" t="s">
        <v>168</v>
      </c>
      <c r="AU438" s="143" t="s">
        <v>87</v>
      </c>
      <c r="AY438" s="19" t="s">
        <v>165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9" t="s">
        <v>39</v>
      </c>
      <c r="BK438" s="144">
        <f>ROUND(I438*H438,2)</f>
        <v>0</v>
      </c>
      <c r="BL438" s="19" t="s">
        <v>173</v>
      </c>
      <c r="BM438" s="143" t="s">
        <v>2828</v>
      </c>
    </row>
    <row r="439" spans="2:65" s="1" customFormat="1" ht="10.199999999999999" hidden="1">
      <c r="B439" s="35"/>
      <c r="D439" s="145" t="s">
        <v>175</v>
      </c>
      <c r="F439" s="146" t="s">
        <v>1130</v>
      </c>
      <c r="I439" s="147"/>
      <c r="L439" s="35"/>
      <c r="M439" s="148"/>
      <c r="T439" s="56"/>
      <c r="AT439" s="19" t="s">
        <v>175</v>
      </c>
      <c r="AU439" s="19" t="s">
        <v>87</v>
      </c>
    </row>
    <row r="440" spans="2:65" s="12" customFormat="1" ht="10.199999999999999">
      <c r="B440" s="149"/>
      <c r="D440" s="150" t="s">
        <v>177</v>
      </c>
      <c r="E440" s="151" t="s">
        <v>31</v>
      </c>
      <c r="F440" s="152" t="s">
        <v>2829</v>
      </c>
      <c r="H440" s="151" t="s">
        <v>31</v>
      </c>
      <c r="I440" s="153"/>
      <c r="L440" s="149"/>
      <c r="M440" s="154"/>
      <c r="T440" s="155"/>
      <c r="AT440" s="151" t="s">
        <v>177</v>
      </c>
      <c r="AU440" s="151" t="s">
        <v>87</v>
      </c>
      <c r="AV440" s="12" t="s">
        <v>39</v>
      </c>
      <c r="AW440" s="12" t="s">
        <v>38</v>
      </c>
      <c r="AX440" s="12" t="s">
        <v>78</v>
      </c>
      <c r="AY440" s="151" t="s">
        <v>165</v>
      </c>
    </row>
    <row r="441" spans="2:65" s="13" customFormat="1" ht="10.199999999999999">
      <c r="B441" s="156"/>
      <c r="D441" s="150" t="s">
        <v>177</v>
      </c>
      <c r="E441" s="157" t="s">
        <v>31</v>
      </c>
      <c r="F441" s="158" t="s">
        <v>2830</v>
      </c>
      <c r="H441" s="159">
        <v>0.6</v>
      </c>
      <c r="I441" s="160"/>
      <c r="L441" s="156"/>
      <c r="M441" s="161"/>
      <c r="T441" s="162"/>
      <c r="AT441" s="157" t="s">
        <v>177</v>
      </c>
      <c r="AU441" s="157" t="s">
        <v>87</v>
      </c>
      <c r="AV441" s="13" t="s">
        <v>87</v>
      </c>
      <c r="AW441" s="13" t="s">
        <v>38</v>
      </c>
      <c r="AX441" s="13" t="s">
        <v>78</v>
      </c>
      <c r="AY441" s="157" t="s">
        <v>165</v>
      </c>
    </row>
    <row r="442" spans="2:65" s="12" customFormat="1" ht="10.199999999999999">
      <c r="B442" s="149"/>
      <c r="D442" s="150" t="s">
        <v>177</v>
      </c>
      <c r="E442" s="151" t="s">
        <v>31</v>
      </c>
      <c r="F442" s="152" t="s">
        <v>2831</v>
      </c>
      <c r="H442" s="151" t="s">
        <v>31</v>
      </c>
      <c r="I442" s="153"/>
      <c r="L442" s="149"/>
      <c r="M442" s="154"/>
      <c r="T442" s="155"/>
      <c r="AT442" s="151" t="s">
        <v>177</v>
      </c>
      <c r="AU442" s="151" t="s">
        <v>87</v>
      </c>
      <c r="AV442" s="12" t="s">
        <v>39</v>
      </c>
      <c r="AW442" s="12" t="s">
        <v>38</v>
      </c>
      <c r="AX442" s="12" t="s">
        <v>78</v>
      </c>
      <c r="AY442" s="151" t="s">
        <v>165</v>
      </c>
    </row>
    <row r="443" spans="2:65" s="13" customFormat="1" ht="10.199999999999999">
      <c r="B443" s="156"/>
      <c r="D443" s="150" t="s">
        <v>177</v>
      </c>
      <c r="E443" s="157" t="s">
        <v>31</v>
      </c>
      <c r="F443" s="158" t="s">
        <v>2830</v>
      </c>
      <c r="H443" s="159">
        <v>0.6</v>
      </c>
      <c r="I443" s="160"/>
      <c r="L443" s="156"/>
      <c r="M443" s="161"/>
      <c r="T443" s="162"/>
      <c r="AT443" s="157" t="s">
        <v>177</v>
      </c>
      <c r="AU443" s="157" t="s">
        <v>87</v>
      </c>
      <c r="AV443" s="13" t="s">
        <v>87</v>
      </c>
      <c r="AW443" s="13" t="s">
        <v>38</v>
      </c>
      <c r="AX443" s="13" t="s">
        <v>78</v>
      </c>
      <c r="AY443" s="157" t="s">
        <v>165</v>
      </c>
    </row>
    <row r="444" spans="2:65" s="14" customFormat="1" ht="10.199999999999999">
      <c r="B444" s="163"/>
      <c r="D444" s="150" t="s">
        <v>177</v>
      </c>
      <c r="E444" s="164" t="s">
        <v>31</v>
      </c>
      <c r="F444" s="165" t="s">
        <v>180</v>
      </c>
      <c r="H444" s="166">
        <v>1.2</v>
      </c>
      <c r="I444" s="167"/>
      <c r="L444" s="163"/>
      <c r="M444" s="168"/>
      <c r="T444" s="169"/>
      <c r="AT444" s="164" t="s">
        <v>177</v>
      </c>
      <c r="AU444" s="164" t="s">
        <v>87</v>
      </c>
      <c r="AV444" s="14" t="s">
        <v>173</v>
      </c>
      <c r="AW444" s="14" t="s">
        <v>38</v>
      </c>
      <c r="AX444" s="14" t="s">
        <v>39</v>
      </c>
      <c r="AY444" s="164" t="s">
        <v>165</v>
      </c>
    </row>
    <row r="445" spans="2:65" s="11" customFormat="1" ht="22.8" customHeight="1">
      <c r="B445" s="120"/>
      <c r="D445" s="121" t="s">
        <v>77</v>
      </c>
      <c r="E445" s="130" t="s">
        <v>1273</v>
      </c>
      <c r="F445" s="130" t="s">
        <v>1274</v>
      </c>
      <c r="I445" s="123"/>
      <c r="J445" s="131">
        <f>BK445</f>
        <v>0</v>
      </c>
      <c r="L445" s="120"/>
      <c r="M445" s="125"/>
      <c r="P445" s="126">
        <f>SUM(P446:P456)</f>
        <v>0</v>
      </c>
      <c r="R445" s="126">
        <f>SUM(R446:R456)</f>
        <v>0</v>
      </c>
      <c r="T445" s="127">
        <f>SUM(T446:T456)</f>
        <v>0</v>
      </c>
      <c r="AR445" s="121" t="s">
        <v>39</v>
      </c>
      <c r="AT445" s="128" t="s">
        <v>77</v>
      </c>
      <c r="AU445" s="128" t="s">
        <v>39</v>
      </c>
      <c r="AY445" s="121" t="s">
        <v>165</v>
      </c>
      <c r="BK445" s="129">
        <f>SUM(BK446:BK456)</f>
        <v>0</v>
      </c>
    </row>
    <row r="446" spans="2:65" s="1" customFormat="1" ht="24.15" customHeight="1">
      <c r="B446" s="35"/>
      <c r="C446" s="132" t="s">
        <v>863</v>
      </c>
      <c r="D446" s="132" t="s">
        <v>168</v>
      </c>
      <c r="E446" s="133" t="s">
        <v>1276</v>
      </c>
      <c r="F446" s="134" t="s">
        <v>1277</v>
      </c>
      <c r="G446" s="135" t="s">
        <v>1278</v>
      </c>
      <c r="H446" s="136">
        <v>10.523999999999999</v>
      </c>
      <c r="I446" s="137"/>
      <c r="J446" s="138">
        <f>ROUND(I446*H446,2)</f>
        <v>0</v>
      </c>
      <c r="K446" s="134" t="s">
        <v>172</v>
      </c>
      <c r="L446" s="35"/>
      <c r="M446" s="139" t="s">
        <v>31</v>
      </c>
      <c r="N446" s="140" t="s">
        <v>49</v>
      </c>
      <c r="P446" s="141">
        <f>O446*H446</f>
        <v>0</v>
      </c>
      <c r="Q446" s="141">
        <v>0</v>
      </c>
      <c r="R446" s="141">
        <f>Q446*H446</f>
        <v>0</v>
      </c>
      <c r="S446" s="141">
        <v>0</v>
      </c>
      <c r="T446" s="142">
        <f>S446*H446</f>
        <v>0</v>
      </c>
      <c r="AR446" s="143" t="s">
        <v>173</v>
      </c>
      <c r="AT446" s="143" t="s">
        <v>168</v>
      </c>
      <c r="AU446" s="143" t="s">
        <v>87</v>
      </c>
      <c r="AY446" s="19" t="s">
        <v>165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9" t="s">
        <v>39</v>
      </c>
      <c r="BK446" s="144">
        <f>ROUND(I446*H446,2)</f>
        <v>0</v>
      </c>
      <c r="BL446" s="19" t="s">
        <v>173</v>
      </c>
      <c r="BM446" s="143" t="s">
        <v>2832</v>
      </c>
    </row>
    <row r="447" spans="2:65" s="1" customFormat="1" ht="10.199999999999999" hidden="1">
      <c r="B447" s="35"/>
      <c r="D447" s="145" t="s">
        <v>175</v>
      </c>
      <c r="F447" s="146" t="s">
        <v>1280</v>
      </c>
      <c r="I447" s="147"/>
      <c r="L447" s="35"/>
      <c r="M447" s="148"/>
      <c r="T447" s="56"/>
      <c r="AT447" s="19" t="s">
        <v>175</v>
      </c>
      <c r="AU447" s="19" t="s">
        <v>87</v>
      </c>
    </row>
    <row r="448" spans="2:65" s="1" customFormat="1" ht="37.799999999999997" customHeight="1">
      <c r="B448" s="35"/>
      <c r="C448" s="132" t="s">
        <v>870</v>
      </c>
      <c r="D448" s="132" t="s">
        <v>168</v>
      </c>
      <c r="E448" s="133" t="s">
        <v>1282</v>
      </c>
      <c r="F448" s="134" t="s">
        <v>1283</v>
      </c>
      <c r="G448" s="135" t="s">
        <v>1278</v>
      </c>
      <c r="H448" s="136">
        <v>10.523999999999999</v>
      </c>
      <c r="I448" s="137"/>
      <c r="J448" s="138">
        <f>ROUND(I448*H448,2)</f>
        <v>0</v>
      </c>
      <c r="K448" s="134" t="s">
        <v>172</v>
      </c>
      <c r="L448" s="35"/>
      <c r="M448" s="139" t="s">
        <v>31</v>
      </c>
      <c r="N448" s="140" t="s">
        <v>49</v>
      </c>
      <c r="P448" s="141">
        <f>O448*H448</f>
        <v>0</v>
      </c>
      <c r="Q448" s="141">
        <v>0</v>
      </c>
      <c r="R448" s="141">
        <f>Q448*H448</f>
        <v>0</v>
      </c>
      <c r="S448" s="141">
        <v>0</v>
      </c>
      <c r="T448" s="142">
        <f>S448*H448</f>
        <v>0</v>
      </c>
      <c r="AR448" s="143" t="s">
        <v>173</v>
      </c>
      <c r="AT448" s="143" t="s">
        <v>168</v>
      </c>
      <c r="AU448" s="143" t="s">
        <v>87</v>
      </c>
      <c r="AY448" s="19" t="s">
        <v>165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9" t="s">
        <v>39</v>
      </c>
      <c r="BK448" s="144">
        <f>ROUND(I448*H448,2)</f>
        <v>0</v>
      </c>
      <c r="BL448" s="19" t="s">
        <v>173</v>
      </c>
      <c r="BM448" s="143" t="s">
        <v>2833</v>
      </c>
    </row>
    <row r="449" spans="2:65" s="1" customFormat="1" ht="10.199999999999999" hidden="1">
      <c r="B449" s="35"/>
      <c r="D449" s="145" t="s">
        <v>175</v>
      </c>
      <c r="F449" s="146" t="s">
        <v>1285</v>
      </c>
      <c r="I449" s="147"/>
      <c r="L449" s="35"/>
      <c r="M449" s="148"/>
      <c r="T449" s="56"/>
      <c r="AT449" s="19" t="s">
        <v>175</v>
      </c>
      <c r="AU449" s="19" t="s">
        <v>87</v>
      </c>
    </row>
    <row r="450" spans="2:65" s="1" customFormat="1" ht="33" customHeight="1">
      <c r="B450" s="35"/>
      <c r="C450" s="132" t="s">
        <v>874</v>
      </c>
      <c r="D450" s="132" t="s">
        <v>168</v>
      </c>
      <c r="E450" s="133" t="s">
        <v>1287</v>
      </c>
      <c r="F450" s="134" t="s">
        <v>1288</v>
      </c>
      <c r="G450" s="135" t="s">
        <v>1278</v>
      </c>
      <c r="H450" s="136">
        <v>10.523999999999999</v>
      </c>
      <c r="I450" s="137"/>
      <c r="J450" s="138">
        <f>ROUND(I450*H450,2)</f>
        <v>0</v>
      </c>
      <c r="K450" s="134" t="s">
        <v>172</v>
      </c>
      <c r="L450" s="35"/>
      <c r="M450" s="139" t="s">
        <v>31</v>
      </c>
      <c r="N450" s="140" t="s">
        <v>49</v>
      </c>
      <c r="P450" s="141">
        <f>O450*H450</f>
        <v>0</v>
      </c>
      <c r="Q450" s="141">
        <v>0</v>
      </c>
      <c r="R450" s="141">
        <f>Q450*H450</f>
        <v>0</v>
      </c>
      <c r="S450" s="141">
        <v>0</v>
      </c>
      <c r="T450" s="142">
        <f>S450*H450</f>
        <v>0</v>
      </c>
      <c r="AR450" s="143" t="s">
        <v>173</v>
      </c>
      <c r="AT450" s="143" t="s">
        <v>168</v>
      </c>
      <c r="AU450" s="143" t="s">
        <v>87</v>
      </c>
      <c r="AY450" s="19" t="s">
        <v>165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9" t="s">
        <v>39</v>
      </c>
      <c r="BK450" s="144">
        <f>ROUND(I450*H450,2)</f>
        <v>0</v>
      </c>
      <c r="BL450" s="19" t="s">
        <v>173</v>
      </c>
      <c r="BM450" s="143" t="s">
        <v>2834</v>
      </c>
    </row>
    <row r="451" spans="2:65" s="1" customFormat="1" ht="10.199999999999999" hidden="1">
      <c r="B451" s="35"/>
      <c r="D451" s="145" t="s">
        <v>175</v>
      </c>
      <c r="F451" s="146" t="s">
        <v>1290</v>
      </c>
      <c r="I451" s="147"/>
      <c r="L451" s="35"/>
      <c r="M451" s="148"/>
      <c r="T451" s="56"/>
      <c r="AT451" s="19" t="s">
        <v>175</v>
      </c>
      <c r="AU451" s="19" t="s">
        <v>87</v>
      </c>
    </row>
    <row r="452" spans="2:65" s="1" customFormat="1" ht="44.25" customHeight="1">
      <c r="B452" s="35"/>
      <c r="C452" s="132" t="s">
        <v>881</v>
      </c>
      <c r="D452" s="132" t="s">
        <v>168</v>
      </c>
      <c r="E452" s="133" t="s">
        <v>1292</v>
      </c>
      <c r="F452" s="134" t="s">
        <v>1293</v>
      </c>
      <c r="G452" s="135" t="s">
        <v>1278</v>
      </c>
      <c r="H452" s="136">
        <v>326.24400000000003</v>
      </c>
      <c r="I452" s="137"/>
      <c r="J452" s="138">
        <f>ROUND(I452*H452,2)</f>
        <v>0</v>
      </c>
      <c r="K452" s="134" t="s">
        <v>172</v>
      </c>
      <c r="L452" s="35"/>
      <c r="M452" s="139" t="s">
        <v>31</v>
      </c>
      <c r="N452" s="140" t="s">
        <v>49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143" t="s">
        <v>173</v>
      </c>
      <c r="AT452" s="143" t="s">
        <v>168</v>
      </c>
      <c r="AU452" s="143" t="s">
        <v>87</v>
      </c>
      <c r="AY452" s="19" t="s">
        <v>165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9" t="s">
        <v>39</v>
      </c>
      <c r="BK452" s="144">
        <f>ROUND(I452*H452,2)</f>
        <v>0</v>
      </c>
      <c r="BL452" s="19" t="s">
        <v>173</v>
      </c>
      <c r="BM452" s="143" t="s">
        <v>2835</v>
      </c>
    </row>
    <row r="453" spans="2:65" s="1" customFormat="1" ht="10.199999999999999" hidden="1">
      <c r="B453" s="35"/>
      <c r="D453" s="145" t="s">
        <v>175</v>
      </c>
      <c r="F453" s="146" t="s">
        <v>1295</v>
      </c>
      <c r="I453" s="147"/>
      <c r="L453" s="35"/>
      <c r="M453" s="148"/>
      <c r="T453" s="56"/>
      <c r="AT453" s="19" t="s">
        <v>175</v>
      </c>
      <c r="AU453" s="19" t="s">
        <v>87</v>
      </c>
    </row>
    <row r="454" spans="2:65" s="13" customFormat="1" ht="10.199999999999999">
      <c r="B454" s="156"/>
      <c r="D454" s="150" t="s">
        <v>177</v>
      </c>
      <c r="F454" s="158" t="s">
        <v>2836</v>
      </c>
      <c r="H454" s="159">
        <v>326.24400000000003</v>
      </c>
      <c r="I454" s="160"/>
      <c r="L454" s="156"/>
      <c r="M454" s="161"/>
      <c r="T454" s="162"/>
      <c r="AT454" s="157" t="s">
        <v>177</v>
      </c>
      <c r="AU454" s="157" t="s">
        <v>87</v>
      </c>
      <c r="AV454" s="13" t="s">
        <v>87</v>
      </c>
      <c r="AW454" s="13" t="s">
        <v>4</v>
      </c>
      <c r="AX454" s="13" t="s">
        <v>39</v>
      </c>
      <c r="AY454" s="157" t="s">
        <v>165</v>
      </c>
    </row>
    <row r="455" spans="2:65" s="1" customFormat="1" ht="55.5" customHeight="1">
      <c r="B455" s="35"/>
      <c r="C455" s="132" t="s">
        <v>889</v>
      </c>
      <c r="D455" s="132" t="s">
        <v>168</v>
      </c>
      <c r="E455" s="133" t="s">
        <v>1298</v>
      </c>
      <c r="F455" s="134" t="s">
        <v>1299</v>
      </c>
      <c r="G455" s="135" t="s">
        <v>1278</v>
      </c>
      <c r="H455" s="136">
        <v>10.523999999999999</v>
      </c>
      <c r="I455" s="137"/>
      <c r="J455" s="138">
        <f>ROUND(I455*H455,2)</f>
        <v>0</v>
      </c>
      <c r="K455" s="134" t="s">
        <v>172</v>
      </c>
      <c r="L455" s="35"/>
      <c r="M455" s="139" t="s">
        <v>31</v>
      </c>
      <c r="N455" s="140" t="s">
        <v>49</v>
      </c>
      <c r="P455" s="141">
        <f>O455*H455</f>
        <v>0</v>
      </c>
      <c r="Q455" s="141">
        <v>0</v>
      </c>
      <c r="R455" s="141">
        <f>Q455*H455</f>
        <v>0</v>
      </c>
      <c r="S455" s="141">
        <v>0</v>
      </c>
      <c r="T455" s="142">
        <f>S455*H455</f>
        <v>0</v>
      </c>
      <c r="AR455" s="143" t="s">
        <v>173</v>
      </c>
      <c r="AT455" s="143" t="s">
        <v>168</v>
      </c>
      <c r="AU455" s="143" t="s">
        <v>87</v>
      </c>
      <c r="AY455" s="19" t="s">
        <v>165</v>
      </c>
      <c r="BE455" s="144">
        <f>IF(N455="základní",J455,0)</f>
        <v>0</v>
      </c>
      <c r="BF455" s="144">
        <f>IF(N455="snížená",J455,0)</f>
        <v>0</v>
      </c>
      <c r="BG455" s="144">
        <f>IF(N455="zákl. přenesená",J455,0)</f>
        <v>0</v>
      </c>
      <c r="BH455" s="144">
        <f>IF(N455="sníž. přenesená",J455,0)</f>
        <v>0</v>
      </c>
      <c r="BI455" s="144">
        <f>IF(N455="nulová",J455,0)</f>
        <v>0</v>
      </c>
      <c r="BJ455" s="19" t="s">
        <v>39</v>
      </c>
      <c r="BK455" s="144">
        <f>ROUND(I455*H455,2)</f>
        <v>0</v>
      </c>
      <c r="BL455" s="19" t="s">
        <v>173</v>
      </c>
      <c r="BM455" s="143" t="s">
        <v>2837</v>
      </c>
    </row>
    <row r="456" spans="2:65" s="1" customFormat="1" ht="10.199999999999999" hidden="1">
      <c r="B456" s="35"/>
      <c r="D456" s="145" t="s">
        <v>175</v>
      </c>
      <c r="F456" s="146" t="s">
        <v>1301</v>
      </c>
      <c r="I456" s="147"/>
      <c r="L456" s="35"/>
      <c r="M456" s="148"/>
      <c r="T456" s="56"/>
      <c r="AT456" s="19" t="s">
        <v>175</v>
      </c>
      <c r="AU456" s="19" t="s">
        <v>87</v>
      </c>
    </row>
    <row r="457" spans="2:65" s="11" customFormat="1" ht="22.8" customHeight="1">
      <c r="B457" s="120"/>
      <c r="D457" s="121" t="s">
        <v>77</v>
      </c>
      <c r="E457" s="130" t="s">
        <v>1323</v>
      </c>
      <c r="F457" s="130" t="s">
        <v>1324</v>
      </c>
      <c r="I457" s="123"/>
      <c r="J457" s="131">
        <f>BK457</f>
        <v>0</v>
      </c>
      <c r="L457" s="120"/>
      <c r="M457" s="125"/>
      <c r="P457" s="126">
        <f>SUM(P458:P459)</f>
        <v>0</v>
      </c>
      <c r="R457" s="126">
        <f>SUM(R458:R459)</f>
        <v>0</v>
      </c>
      <c r="T457" s="127">
        <f>SUM(T458:T459)</f>
        <v>0</v>
      </c>
      <c r="AR457" s="121" t="s">
        <v>39</v>
      </c>
      <c r="AT457" s="128" t="s">
        <v>77</v>
      </c>
      <c r="AU457" s="128" t="s">
        <v>39</v>
      </c>
      <c r="AY457" s="121" t="s">
        <v>165</v>
      </c>
      <c r="BK457" s="129">
        <f>SUM(BK458:BK459)</f>
        <v>0</v>
      </c>
    </row>
    <row r="458" spans="2:65" s="1" customFormat="1" ht="55.5" customHeight="1">
      <c r="B458" s="35"/>
      <c r="C458" s="132" t="s">
        <v>896</v>
      </c>
      <c r="D458" s="132" t="s">
        <v>168</v>
      </c>
      <c r="E458" s="133" t="s">
        <v>2838</v>
      </c>
      <c r="F458" s="134" t="s">
        <v>2839</v>
      </c>
      <c r="G458" s="135" t="s">
        <v>1278</v>
      </c>
      <c r="H458" s="136">
        <v>44.921999999999997</v>
      </c>
      <c r="I458" s="137"/>
      <c r="J458" s="138">
        <f>ROUND(I458*H458,2)</f>
        <v>0</v>
      </c>
      <c r="K458" s="134" t="s">
        <v>172</v>
      </c>
      <c r="L458" s="35"/>
      <c r="M458" s="139" t="s">
        <v>31</v>
      </c>
      <c r="N458" s="140" t="s">
        <v>49</v>
      </c>
      <c r="P458" s="141">
        <f>O458*H458</f>
        <v>0</v>
      </c>
      <c r="Q458" s="141">
        <v>0</v>
      </c>
      <c r="R458" s="141">
        <f>Q458*H458</f>
        <v>0</v>
      </c>
      <c r="S458" s="141">
        <v>0</v>
      </c>
      <c r="T458" s="142">
        <f>S458*H458</f>
        <v>0</v>
      </c>
      <c r="AR458" s="143" t="s">
        <v>173</v>
      </c>
      <c r="AT458" s="143" t="s">
        <v>168</v>
      </c>
      <c r="AU458" s="143" t="s">
        <v>87</v>
      </c>
      <c r="AY458" s="19" t="s">
        <v>165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9" t="s">
        <v>39</v>
      </c>
      <c r="BK458" s="144">
        <f>ROUND(I458*H458,2)</f>
        <v>0</v>
      </c>
      <c r="BL458" s="19" t="s">
        <v>173</v>
      </c>
      <c r="BM458" s="143" t="s">
        <v>2840</v>
      </c>
    </row>
    <row r="459" spans="2:65" s="1" customFormat="1" ht="10.199999999999999" hidden="1">
      <c r="B459" s="35"/>
      <c r="D459" s="145" t="s">
        <v>175</v>
      </c>
      <c r="F459" s="146" t="s">
        <v>2841</v>
      </c>
      <c r="I459" s="147"/>
      <c r="L459" s="35"/>
      <c r="M459" s="148"/>
      <c r="T459" s="56"/>
      <c r="AT459" s="19" t="s">
        <v>175</v>
      </c>
      <c r="AU459" s="19" t="s">
        <v>87</v>
      </c>
    </row>
    <row r="460" spans="2:65" s="11" customFormat="1" ht="25.95" customHeight="1">
      <c r="B460" s="120"/>
      <c r="D460" s="121" t="s">
        <v>77</v>
      </c>
      <c r="E460" s="122" t="s">
        <v>1330</v>
      </c>
      <c r="F460" s="122" t="s">
        <v>1331</v>
      </c>
      <c r="I460" s="123"/>
      <c r="J460" s="124">
        <f>BK460</f>
        <v>0</v>
      </c>
      <c r="L460" s="120"/>
      <c r="M460" s="125"/>
      <c r="P460" s="126">
        <f>P461+P494+P504+P510+P517+P543+P616+P623+P641</f>
        <v>0</v>
      </c>
      <c r="R460" s="126">
        <f>R461+R494+R504+R510+R517+R543+R616+R623+R641</f>
        <v>1.8813965472199989</v>
      </c>
      <c r="T460" s="127">
        <f>T461+T494+T504+T510+T517+T543+T616+T623+T641</f>
        <v>4.7749999999999997E-3</v>
      </c>
      <c r="AR460" s="121" t="s">
        <v>87</v>
      </c>
      <c r="AT460" s="128" t="s">
        <v>77</v>
      </c>
      <c r="AU460" s="128" t="s">
        <v>78</v>
      </c>
      <c r="AY460" s="121" t="s">
        <v>165</v>
      </c>
      <c r="BK460" s="129">
        <f>BK461+BK494+BK504+BK510+BK517+BK543+BK616+BK623+BK641</f>
        <v>0</v>
      </c>
    </row>
    <row r="461" spans="2:65" s="11" customFormat="1" ht="22.8" customHeight="1">
      <c r="B461" s="120"/>
      <c r="D461" s="121" t="s">
        <v>77</v>
      </c>
      <c r="E461" s="130" t="s">
        <v>2842</v>
      </c>
      <c r="F461" s="130" t="s">
        <v>2843</v>
      </c>
      <c r="I461" s="123"/>
      <c r="J461" s="131">
        <f>BK461</f>
        <v>0</v>
      </c>
      <c r="L461" s="120"/>
      <c r="M461" s="125"/>
      <c r="P461" s="126">
        <f>SUM(P462:P493)</f>
        <v>0</v>
      </c>
      <c r="R461" s="126">
        <f>SUM(R462:R493)</f>
        <v>0.20748544000000002</v>
      </c>
      <c r="T461" s="127">
        <f>SUM(T462:T493)</f>
        <v>0</v>
      </c>
      <c r="AR461" s="121" t="s">
        <v>87</v>
      </c>
      <c r="AT461" s="128" t="s">
        <v>77</v>
      </c>
      <c r="AU461" s="128" t="s">
        <v>39</v>
      </c>
      <c r="AY461" s="121" t="s">
        <v>165</v>
      </c>
      <c r="BK461" s="129">
        <f>SUM(BK462:BK493)</f>
        <v>0</v>
      </c>
    </row>
    <row r="462" spans="2:65" s="1" customFormat="1" ht="37.799999999999997" customHeight="1">
      <c r="B462" s="35"/>
      <c r="C462" s="132" t="s">
        <v>903</v>
      </c>
      <c r="D462" s="132" t="s">
        <v>168</v>
      </c>
      <c r="E462" s="133" t="s">
        <v>2844</v>
      </c>
      <c r="F462" s="134" t="s">
        <v>2845</v>
      </c>
      <c r="G462" s="135" t="s">
        <v>183</v>
      </c>
      <c r="H462" s="136">
        <v>7.84</v>
      </c>
      <c r="I462" s="137"/>
      <c r="J462" s="138">
        <f>ROUND(I462*H462,2)</f>
        <v>0</v>
      </c>
      <c r="K462" s="134" t="s">
        <v>172</v>
      </c>
      <c r="L462" s="35"/>
      <c r="M462" s="139" t="s">
        <v>31</v>
      </c>
      <c r="N462" s="140" t="s">
        <v>49</v>
      </c>
      <c r="P462" s="141">
        <f>O462*H462</f>
        <v>0</v>
      </c>
      <c r="Q462" s="141">
        <v>2.9999999999999997E-4</v>
      </c>
      <c r="R462" s="141">
        <f>Q462*H462</f>
        <v>2.3519999999999999E-3</v>
      </c>
      <c r="S462" s="141">
        <v>0</v>
      </c>
      <c r="T462" s="142">
        <f>S462*H462</f>
        <v>0</v>
      </c>
      <c r="AR462" s="143" t="s">
        <v>313</v>
      </c>
      <c r="AT462" s="143" t="s">
        <v>168</v>
      </c>
      <c r="AU462" s="143" t="s">
        <v>87</v>
      </c>
      <c r="AY462" s="19" t="s">
        <v>165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9" t="s">
        <v>39</v>
      </c>
      <c r="BK462" s="144">
        <f>ROUND(I462*H462,2)</f>
        <v>0</v>
      </c>
      <c r="BL462" s="19" t="s">
        <v>313</v>
      </c>
      <c r="BM462" s="143" t="s">
        <v>2846</v>
      </c>
    </row>
    <row r="463" spans="2:65" s="1" customFormat="1" ht="10.199999999999999" hidden="1">
      <c r="B463" s="35"/>
      <c r="D463" s="145" t="s">
        <v>175</v>
      </c>
      <c r="F463" s="146" t="s">
        <v>2847</v>
      </c>
      <c r="I463" s="147"/>
      <c r="L463" s="35"/>
      <c r="M463" s="148"/>
      <c r="T463" s="56"/>
      <c r="AT463" s="19" t="s">
        <v>175</v>
      </c>
      <c r="AU463" s="19" t="s">
        <v>87</v>
      </c>
    </row>
    <row r="464" spans="2:65" s="1" customFormat="1" ht="19.2">
      <c r="B464" s="35"/>
      <c r="D464" s="150" t="s">
        <v>443</v>
      </c>
      <c r="F464" s="187" t="s">
        <v>2848</v>
      </c>
      <c r="I464" s="147"/>
      <c r="L464" s="35"/>
      <c r="M464" s="148"/>
      <c r="T464" s="56"/>
      <c r="AT464" s="19" t="s">
        <v>443</v>
      </c>
      <c r="AU464" s="19" t="s">
        <v>87</v>
      </c>
    </row>
    <row r="465" spans="2:65" s="12" customFormat="1" ht="10.199999999999999">
      <c r="B465" s="149"/>
      <c r="D465" s="150" t="s">
        <v>177</v>
      </c>
      <c r="E465" s="151" t="s">
        <v>31</v>
      </c>
      <c r="F465" s="152" t="s">
        <v>2849</v>
      </c>
      <c r="H465" s="151" t="s">
        <v>31</v>
      </c>
      <c r="I465" s="153"/>
      <c r="L465" s="149"/>
      <c r="M465" s="154"/>
      <c r="T465" s="155"/>
      <c r="AT465" s="151" t="s">
        <v>177</v>
      </c>
      <c r="AU465" s="151" t="s">
        <v>87</v>
      </c>
      <c r="AV465" s="12" t="s">
        <v>39</v>
      </c>
      <c r="AW465" s="12" t="s">
        <v>38</v>
      </c>
      <c r="AX465" s="12" t="s">
        <v>78</v>
      </c>
      <c r="AY465" s="151" t="s">
        <v>165</v>
      </c>
    </row>
    <row r="466" spans="2:65" s="13" customFormat="1" ht="10.199999999999999">
      <c r="B466" s="156"/>
      <c r="D466" s="150" t="s">
        <v>177</v>
      </c>
      <c r="E466" s="157" t="s">
        <v>31</v>
      </c>
      <c r="F466" s="158" t="s">
        <v>2850</v>
      </c>
      <c r="H466" s="159">
        <v>7.84</v>
      </c>
      <c r="I466" s="160"/>
      <c r="L466" s="156"/>
      <c r="M466" s="161"/>
      <c r="T466" s="162"/>
      <c r="AT466" s="157" t="s">
        <v>177</v>
      </c>
      <c r="AU466" s="157" t="s">
        <v>87</v>
      </c>
      <c r="AV466" s="13" t="s">
        <v>87</v>
      </c>
      <c r="AW466" s="13" t="s">
        <v>38</v>
      </c>
      <c r="AX466" s="13" t="s">
        <v>78</v>
      </c>
      <c r="AY466" s="157" t="s">
        <v>165</v>
      </c>
    </row>
    <row r="467" spans="2:65" s="14" customFormat="1" ht="10.199999999999999">
      <c r="B467" s="163"/>
      <c r="D467" s="150" t="s">
        <v>177</v>
      </c>
      <c r="E467" s="164" t="s">
        <v>31</v>
      </c>
      <c r="F467" s="165" t="s">
        <v>180</v>
      </c>
      <c r="H467" s="166">
        <v>7.84</v>
      </c>
      <c r="I467" s="167"/>
      <c r="L467" s="163"/>
      <c r="M467" s="168"/>
      <c r="T467" s="169"/>
      <c r="AT467" s="164" t="s">
        <v>177</v>
      </c>
      <c r="AU467" s="164" t="s">
        <v>87</v>
      </c>
      <c r="AV467" s="14" t="s">
        <v>173</v>
      </c>
      <c r="AW467" s="14" t="s">
        <v>38</v>
      </c>
      <c r="AX467" s="14" t="s">
        <v>39</v>
      </c>
      <c r="AY467" s="164" t="s">
        <v>165</v>
      </c>
    </row>
    <row r="468" spans="2:65" s="1" customFormat="1" ht="33" customHeight="1">
      <c r="B468" s="35"/>
      <c r="C468" s="132" t="s">
        <v>908</v>
      </c>
      <c r="D468" s="132" t="s">
        <v>168</v>
      </c>
      <c r="E468" s="133" t="s">
        <v>2851</v>
      </c>
      <c r="F468" s="134" t="s">
        <v>2852</v>
      </c>
      <c r="G468" s="135" t="s">
        <v>183</v>
      </c>
      <c r="H468" s="136">
        <v>8.64</v>
      </c>
      <c r="I468" s="137"/>
      <c r="J468" s="138">
        <f>ROUND(I468*H468,2)</f>
        <v>0</v>
      </c>
      <c r="K468" s="134" t="s">
        <v>172</v>
      </c>
      <c r="L468" s="35"/>
      <c r="M468" s="139" t="s">
        <v>31</v>
      </c>
      <c r="N468" s="140" t="s">
        <v>49</v>
      </c>
      <c r="P468" s="141">
        <f>O468*H468</f>
        <v>0</v>
      </c>
      <c r="Q468" s="141">
        <v>4.0000000000000002E-4</v>
      </c>
      <c r="R468" s="141">
        <f>Q468*H468</f>
        <v>3.4560000000000003E-3</v>
      </c>
      <c r="S468" s="141">
        <v>0</v>
      </c>
      <c r="T468" s="142">
        <f>S468*H468</f>
        <v>0</v>
      </c>
      <c r="AR468" s="143" t="s">
        <v>313</v>
      </c>
      <c r="AT468" s="143" t="s">
        <v>168</v>
      </c>
      <c r="AU468" s="143" t="s">
        <v>87</v>
      </c>
      <c r="AY468" s="19" t="s">
        <v>165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9" t="s">
        <v>39</v>
      </c>
      <c r="BK468" s="144">
        <f>ROUND(I468*H468,2)</f>
        <v>0</v>
      </c>
      <c r="BL468" s="19" t="s">
        <v>313</v>
      </c>
      <c r="BM468" s="143" t="s">
        <v>2853</v>
      </c>
    </row>
    <row r="469" spans="2:65" s="1" customFormat="1" ht="10.199999999999999" hidden="1">
      <c r="B469" s="35"/>
      <c r="D469" s="145" t="s">
        <v>175</v>
      </c>
      <c r="F469" s="146" t="s">
        <v>2854</v>
      </c>
      <c r="I469" s="147"/>
      <c r="L469" s="35"/>
      <c r="M469" s="148"/>
      <c r="T469" s="56"/>
      <c r="AT469" s="19" t="s">
        <v>175</v>
      </c>
      <c r="AU469" s="19" t="s">
        <v>87</v>
      </c>
    </row>
    <row r="470" spans="2:65" s="1" customFormat="1" ht="19.2">
      <c r="B470" s="35"/>
      <c r="D470" s="150" t="s">
        <v>443</v>
      </c>
      <c r="F470" s="187" t="s">
        <v>2855</v>
      </c>
      <c r="I470" s="147"/>
      <c r="L470" s="35"/>
      <c r="M470" s="148"/>
      <c r="T470" s="56"/>
      <c r="AT470" s="19" t="s">
        <v>443</v>
      </c>
      <c r="AU470" s="19" t="s">
        <v>87</v>
      </c>
    </row>
    <row r="471" spans="2:65" s="12" customFormat="1" ht="20.399999999999999">
      <c r="B471" s="149"/>
      <c r="D471" s="150" t="s">
        <v>177</v>
      </c>
      <c r="E471" s="151" t="s">
        <v>31</v>
      </c>
      <c r="F471" s="152" t="s">
        <v>2856</v>
      </c>
      <c r="H471" s="151" t="s">
        <v>31</v>
      </c>
      <c r="I471" s="153"/>
      <c r="L471" s="149"/>
      <c r="M471" s="154"/>
      <c r="T471" s="155"/>
      <c r="AT471" s="151" t="s">
        <v>177</v>
      </c>
      <c r="AU471" s="151" t="s">
        <v>87</v>
      </c>
      <c r="AV471" s="12" t="s">
        <v>39</v>
      </c>
      <c r="AW471" s="12" t="s">
        <v>38</v>
      </c>
      <c r="AX471" s="12" t="s">
        <v>78</v>
      </c>
      <c r="AY471" s="151" t="s">
        <v>165</v>
      </c>
    </row>
    <row r="472" spans="2:65" s="13" customFormat="1" ht="10.199999999999999">
      <c r="B472" s="156"/>
      <c r="D472" s="150" t="s">
        <v>177</v>
      </c>
      <c r="E472" s="157" t="s">
        <v>31</v>
      </c>
      <c r="F472" s="158" t="s">
        <v>2857</v>
      </c>
      <c r="H472" s="159">
        <v>8.64</v>
      </c>
      <c r="I472" s="160"/>
      <c r="L472" s="156"/>
      <c r="M472" s="161"/>
      <c r="T472" s="162"/>
      <c r="AT472" s="157" t="s">
        <v>177</v>
      </c>
      <c r="AU472" s="157" t="s">
        <v>87</v>
      </c>
      <c r="AV472" s="13" t="s">
        <v>87</v>
      </c>
      <c r="AW472" s="13" t="s">
        <v>38</v>
      </c>
      <c r="AX472" s="13" t="s">
        <v>78</v>
      </c>
      <c r="AY472" s="157" t="s">
        <v>165</v>
      </c>
    </row>
    <row r="473" spans="2:65" s="14" customFormat="1" ht="10.199999999999999">
      <c r="B473" s="163"/>
      <c r="D473" s="150" t="s">
        <v>177</v>
      </c>
      <c r="E473" s="164" t="s">
        <v>31</v>
      </c>
      <c r="F473" s="165" t="s">
        <v>180</v>
      </c>
      <c r="H473" s="166">
        <v>8.64</v>
      </c>
      <c r="I473" s="167"/>
      <c r="L473" s="163"/>
      <c r="M473" s="168"/>
      <c r="T473" s="169"/>
      <c r="AT473" s="164" t="s">
        <v>177</v>
      </c>
      <c r="AU473" s="164" t="s">
        <v>87</v>
      </c>
      <c r="AV473" s="14" t="s">
        <v>173</v>
      </c>
      <c r="AW473" s="14" t="s">
        <v>38</v>
      </c>
      <c r="AX473" s="14" t="s">
        <v>39</v>
      </c>
      <c r="AY473" s="164" t="s">
        <v>165</v>
      </c>
    </row>
    <row r="474" spans="2:65" s="1" customFormat="1" ht="33" customHeight="1">
      <c r="B474" s="35"/>
      <c r="C474" s="132" t="s">
        <v>916</v>
      </c>
      <c r="D474" s="132" t="s">
        <v>168</v>
      </c>
      <c r="E474" s="133" t="s">
        <v>2858</v>
      </c>
      <c r="F474" s="134" t="s">
        <v>2859</v>
      </c>
      <c r="G474" s="135" t="s">
        <v>183</v>
      </c>
      <c r="H474" s="136">
        <v>8.64</v>
      </c>
      <c r="I474" s="137"/>
      <c r="J474" s="138">
        <f>ROUND(I474*H474,2)</f>
        <v>0</v>
      </c>
      <c r="K474" s="134" t="s">
        <v>172</v>
      </c>
      <c r="L474" s="35"/>
      <c r="M474" s="139" t="s">
        <v>31</v>
      </c>
      <c r="N474" s="140" t="s">
        <v>49</v>
      </c>
      <c r="P474" s="141">
        <f>O474*H474</f>
        <v>0</v>
      </c>
      <c r="Q474" s="141">
        <v>4.7999999999999996E-3</v>
      </c>
      <c r="R474" s="141">
        <f>Q474*H474</f>
        <v>4.1472000000000002E-2</v>
      </c>
      <c r="S474" s="141">
        <v>0</v>
      </c>
      <c r="T474" s="142">
        <f>S474*H474</f>
        <v>0</v>
      </c>
      <c r="AR474" s="143" t="s">
        <v>313</v>
      </c>
      <c r="AT474" s="143" t="s">
        <v>168</v>
      </c>
      <c r="AU474" s="143" t="s">
        <v>87</v>
      </c>
      <c r="AY474" s="19" t="s">
        <v>165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9" t="s">
        <v>39</v>
      </c>
      <c r="BK474" s="144">
        <f>ROUND(I474*H474,2)</f>
        <v>0</v>
      </c>
      <c r="BL474" s="19" t="s">
        <v>313</v>
      </c>
      <c r="BM474" s="143" t="s">
        <v>2860</v>
      </c>
    </row>
    <row r="475" spans="2:65" s="1" customFormat="1" ht="10.199999999999999" hidden="1">
      <c r="B475" s="35"/>
      <c r="D475" s="145" t="s">
        <v>175</v>
      </c>
      <c r="F475" s="146" t="s">
        <v>2861</v>
      </c>
      <c r="I475" s="147"/>
      <c r="L475" s="35"/>
      <c r="M475" s="148"/>
      <c r="T475" s="56"/>
      <c r="AT475" s="19" t="s">
        <v>175</v>
      </c>
      <c r="AU475" s="19" t="s">
        <v>87</v>
      </c>
    </row>
    <row r="476" spans="2:65" s="1" customFormat="1" ht="19.2">
      <c r="B476" s="35"/>
      <c r="D476" s="150" t="s">
        <v>443</v>
      </c>
      <c r="F476" s="187" t="s">
        <v>2862</v>
      </c>
      <c r="I476" s="147"/>
      <c r="L476" s="35"/>
      <c r="M476" s="148"/>
      <c r="T476" s="56"/>
      <c r="AT476" s="19" t="s">
        <v>443</v>
      </c>
      <c r="AU476" s="19" t="s">
        <v>87</v>
      </c>
    </row>
    <row r="477" spans="2:65" s="12" customFormat="1" ht="20.399999999999999">
      <c r="B477" s="149"/>
      <c r="D477" s="150" t="s">
        <v>177</v>
      </c>
      <c r="E477" s="151" t="s">
        <v>31</v>
      </c>
      <c r="F477" s="152" t="s">
        <v>2863</v>
      </c>
      <c r="H477" s="151" t="s">
        <v>31</v>
      </c>
      <c r="I477" s="153"/>
      <c r="L477" s="149"/>
      <c r="M477" s="154"/>
      <c r="T477" s="155"/>
      <c r="AT477" s="151" t="s">
        <v>177</v>
      </c>
      <c r="AU477" s="151" t="s">
        <v>87</v>
      </c>
      <c r="AV477" s="12" t="s">
        <v>39</v>
      </c>
      <c r="AW477" s="12" t="s">
        <v>38</v>
      </c>
      <c r="AX477" s="12" t="s">
        <v>78</v>
      </c>
      <c r="AY477" s="151" t="s">
        <v>165</v>
      </c>
    </row>
    <row r="478" spans="2:65" s="13" customFormat="1" ht="10.199999999999999">
      <c r="B478" s="156"/>
      <c r="D478" s="150" t="s">
        <v>177</v>
      </c>
      <c r="E478" s="157" t="s">
        <v>31</v>
      </c>
      <c r="F478" s="158" t="s">
        <v>2857</v>
      </c>
      <c r="H478" s="159">
        <v>8.64</v>
      </c>
      <c r="I478" s="160"/>
      <c r="L478" s="156"/>
      <c r="M478" s="161"/>
      <c r="T478" s="162"/>
      <c r="AT478" s="157" t="s">
        <v>177</v>
      </c>
      <c r="AU478" s="157" t="s">
        <v>87</v>
      </c>
      <c r="AV478" s="13" t="s">
        <v>87</v>
      </c>
      <c r="AW478" s="13" t="s">
        <v>38</v>
      </c>
      <c r="AX478" s="13" t="s">
        <v>78</v>
      </c>
      <c r="AY478" s="157" t="s">
        <v>165</v>
      </c>
    </row>
    <row r="479" spans="2:65" s="14" customFormat="1" ht="10.199999999999999">
      <c r="B479" s="163"/>
      <c r="D479" s="150" t="s">
        <v>177</v>
      </c>
      <c r="E479" s="164" t="s">
        <v>31</v>
      </c>
      <c r="F479" s="165" t="s">
        <v>180</v>
      </c>
      <c r="H479" s="166">
        <v>8.64</v>
      </c>
      <c r="I479" s="167"/>
      <c r="L479" s="163"/>
      <c r="M479" s="168"/>
      <c r="T479" s="169"/>
      <c r="AT479" s="164" t="s">
        <v>177</v>
      </c>
      <c r="AU479" s="164" t="s">
        <v>87</v>
      </c>
      <c r="AV479" s="14" t="s">
        <v>173</v>
      </c>
      <c r="AW479" s="14" t="s">
        <v>38</v>
      </c>
      <c r="AX479" s="14" t="s">
        <v>39</v>
      </c>
      <c r="AY479" s="164" t="s">
        <v>165</v>
      </c>
    </row>
    <row r="480" spans="2:65" s="1" customFormat="1" ht="24.15" customHeight="1">
      <c r="B480" s="35"/>
      <c r="C480" s="132" t="s">
        <v>927</v>
      </c>
      <c r="D480" s="132" t="s">
        <v>168</v>
      </c>
      <c r="E480" s="133" t="s">
        <v>2864</v>
      </c>
      <c r="F480" s="134" t="s">
        <v>2865</v>
      </c>
      <c r="G480" s="135" t="s">
        <v>183</v>
      </c>
      <c r="H480" s="136">
        <v>15.68</v>
      </c>
      <c r="I480" s="137"/>
      <c r="J480" s="138">
        <f>ROUND(I480*H480,2)</f>
        <v>0</v>
      </c>
      <c r="K480" s="134" t="s">
        <v>172</v>
      </c>
      <c r="L480" s="35"/>
      <c r="M480" s="139" t="s">
        <v>31</v>
      </c>
      <c r="N480" s="140" t="s">
        <v>49</v>
      </c>
      <c r="P480" s="141">
        <f>O480*H480</f>
        <v>0</v>
      </c>
      <c r="Q480" s="141">
        <v>6.4932499999999999E-3</v>
      </c>
      <c r="R480" s="141">
        <f>Q480*H480</f>
        <v>0.10181416</v>
      </c>
      <c r="S480" s="141">
        <v>0</v>
      </c>
      <c r="T480" s="142">
        <f>S480*H480</f>
        <v>0</v>
      </c>
      <c r="AR480" s="143" t="s">
        <v>313</v>
      </c>
      <c r="AT480" s="143" t="s">
        <v>168</v>
      </c>
      <c r="AU480" s="143" t="s">
        <v>87</v>
      </c>
      <c r="AY480" s="19" t="s">
        <v>165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9" t="s">
        <v>39</v>
      </c>
      <c r="BK480" s="144">
        <f>ROUND(I480*H480,2)</f>
        <v>0</v>
      </c>
      <c r="BL480" s="19" t="s">
        <v>313</v>
      </c>
      <c r="BM480" s="143" t="s">
        <v>2866</v>
      </c>
    </row>
    <row r="481" spans="2:65" s="1" customFormat="1" ht="10.199999999999999" hidden="1">
      <c r="B481" s="35"/>
      <c r="D481" s="145" t="s">
        <v>175</v>
      </c>
      <c r="F481" s="146" t="s">
        <v>2867</v>
      </c>
      <c r="I481" s="147"/>
      <c r="L481" s="35"/>
      <c r="M481" s="148"/>
      <c r="T481" s="56"/>
      <c r="AT481" s="19" t="s">
        <v>175</v>
      </c>
      <c r="AU481" s="19" t="s">
        <v>87</v>
      </c>
    </row>
    <row r="482" spans="2:65" s="1" customFormat="1" ht="28.8">
      <c r="B482" s="35"/>
      <c r="D482" s="150" t="s">
        <v>443</v>
      </c>
      <c r="F482" s="187" t="s">
        <v>2868</v>
      </c>
      <c r="I482" s="147"/>
      <c r="L482" s="35"/>
      <c r="M482" s="148"/>
      <c r="T482" s="56"/>
      <c r="AT482" s="19" t="s">
        <v>443</v>
      </c>
      <c r="AU482" s="19" t="s">
        <v>87</v>
      </c>
    </row>
    <row r="483" spans="2:65" s="12" customFormat="1" ht="10.199999999999999">
      <c r="B483" s="149"/>
      <c r="D483" s="150" t="s">
        <v>177</v>
      </c>
      <c r="E483" s="151" t="s">
        <v>31</v>
      </c>
      <c r="F483" s="152" t="s">
        <v>2869</v>
      </c>
      <c r="H483" s="151" t="s">
        <v>31</v>
      </c>
      <c r="I483" s="153"/>
      <c r="L483" s="149"/>
      <c r="M483" s="154"/>
      <c r="T483" s="155"/>
      <c r="AT483" s="151" t="s">
        <v>177</v>
      </c>
      <c r="AU483" s="151" t="s">
        <v>87</v>
      </c>
      <c r="AV483" s="12" t="s">
        <v>39</v>
      </c>
      <c r="AW483" s="12" t="s">
        <v>38</v>
      </c>
      <c r="AX483" s="12" t="s">
        <v>78</v>
      </c>
      <c r="AY483" s="151" t="s">
        <v>165</v>
      </c>
    </row>
    <row r="484" spans="2:65" s="13" customFormat="1" ht="10.199999999999999">
      <c r="B484" s="156"/>
      <c r="D484" s="150" t="s">
        <v>177</v>
      </c>
      <c r="E484" s="157" t="s">
        <v>31</v>
      </c>
      <c r="F484" s="158" t="s">
        <v>2870</v>
      </c>
      <c r="H484" s="159">
        <v>15.68</v>
      </c>
      <c r="I484" s="160"/>
      <c r="L484" s="156"/>
      <c r="M484" s="161"/>
      <c r="T484" s="162"/>
      <c r="AT484" s="157" t="s">
        <v>177</v>
      </c>
      <c r="AU484" s="157" t="s">
        <v>87</v>
      </c>
      <c r="AV484" s="13" t="s">
        <v>87</v>
      </c>
      <c r="AW484" s="13" t="s">
        <v>38</v>
      </c>
      <c r="AX484" s="13" t="s">
        <v>78</v>
      </c>
      <c r="AY484" s="157" t="s">
        <v>165</v>
      </c>
    </row>
    <row r="485" spans="2:65" s="14" customFormat="1" ht="10.199999999999999">
      <c r="B485" s="163"/>
      <c r="D485" s="150" t="s">
        <v>177</v>
      </c>
      <c r="E485" s="164" t="s">
        <v>31</v>
      </c>
      <c r="F485" s="165" t="s">
        <v>180</v>
      </c>
      <c r="H485" s="166">
        <v>15.68</v>
      </c>
      <c r="I485" s="167"/>
      <c r="L485" s="163"/>
      <c r="M485" s="168"/>
      <c r="T485" s="169"/>
      <c r="AT485" s="164" t="s">
        <v>177</v>
      </c>
      <c r="AU485" s="164" t="s">
        <v>87</v>
      </c>
      <c r="AV485" s="14" t="s">
        <v>173</v>
      </c>
      <c r="AW485" s="14" t="s">
        <v>38</v>
      </c>
      <c r="AX485" s="14" t="s">
        <v>39</v>
      </c>
      <c r="AY485" s="164" t="s">
        <v>165</v>
      </c>
    </row>
    <row r="486" spans="2:65" s="1" customFormat="1" ht="24.15" customHeight="1">
      <c r="B486" s="35"/>
      <c r="C486" s="132" t="s">
        <v>934</v>
      </c>
      <c r="D486" s="132" t="s">
        <v>168</v>
      </c>
      <c r="E486" s="133" t="s">
        <v>2871</v>
      </c>
      <c r="F486" s="134" t="s">
        <v>2872</v>
      </c>
      <c r="G486" s="135" t="s">
        <v>183</v>
      </c>
      <c r="H486" s="136">
        <v>8.64</v>
      </c>
      <c r="I486" s="137"/>
      <c r="J486" s="138">
        <f>ROUND(I486*H486,2)</f>
        <v>0</v>
      </c>
      <c r="K486" s="134" t="s">
        <v>172</v>
      </c>
      <c r="L486" s="35"/>
      <c r="M486" s="139" t="s">
        <v>31</v>
      </c>
      <c r="N486" s="140" t="s">
        <v>49</v>
      </c>
      <c r="P486" s="141">
        <f>O486*H486</f>
        <v>0</v>
      </c>
      <c r="Q486" s="141">
        <v>6.7582500000000004E-3</v>
      </c>
      <c r="R486" s="141">
        <f>Q486*H486</f>
        <v>5.8391280000000004E-2</v>
      </c>
      <c r="S486" s="141">
        <v>0</v>
      </c>
      <c r="T486" s="142">
        <f>S486*H486</f>
        <v>0</v>
      </c>
      <c r="AR486" s="143" t="s">
        <v>313</v>
      </c>
      <c r="AT486" s="143" t="s">
        <v>168</v>
      </c>
      <c r="AU486" s="143" t="s">
        <v>87</v>
      </c>
      <c r="AY486" s="19" t="s">
        <v>165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9" t="s">
        <v>39</v>
      </c>
      <c r="BK486" s="144">
        <f>ROUND(I486*H486,2)</f>
        <v>0</v>
      </c>
      <c r="BL486" s="19" t="s">
        <v>313</v>
      </c>
      <c r="BM486" s="143" t="s">
        <v>2873</v>
      </c>
    </row>
    <row r="487" spans="2:65" s="1" customFormat="1" ht="10.199999999999999" hidden="1">
      <c r="B487" s="35"/>
      <c r="D487" s="145" t="s">
        <v>175</v>
      </c>
      <c r="F487" s="146" t="s">
        <v>2874</v>
      </c>
      <c r="I487" s="147"/>
      <c r="L487" s="35"/>
      <c r="M487" s="148"/>
      <c r="T487" s="56"/>
      <c r="AT487" s="19" t="s">
        <v>175</v>
      </c>
      <c r="AU487" s="19" t="s">
        <v>87</v>
      </c>
    </row>
    <row r="488" spans="2:65" s="1" customFormat="1" ht="28.8">
      <c r="B488" s="35"/>
      <c r="D488" s="150" t="s">
        <v>443</v>
      </c>
      <c r="F488" s="187" t="s">
        <v>2868</v>
      </c>
      <c r="I488" s="147"/>
      <c r="L488" s="35"/>
      <c r="M488" s="148"/>
      <c r="T488" s="56"/>
      <c r="AT488" s="19" t="s">
        <v>443</v>
      </c>
      <c r="AU488" s="19" t="s">
        <v>87</v>
      </c>
    </row>
    <row r="489" spans="2:65" s="12" customFormat="1" ht="20.399999999999999">
      <c r="B489" s="149"/>
      <c r="D489" s="150" t="s">
        <v>177</v>
      </c>
      <c r="E489" s="151" t="s">
        <v>31</v>
      </c>
      <c r="F489" s="152" t="s">
        <v>2856</v>
      </c>
      <c r="H489" s="151" t="s">
        <v>31</v>
      </c>
      <c r="I489" s="153"/>
      <c r="L489" s="149"/>
      <c r="M489" s="154"/>
      <c r="T489" s="155"/>
      <c r="AT489" s="151" t="s">
        <v>177</v>
      </c>
      <c r="AU489" s="151" t="s">
        <v>87</v>
      </c>
      <c r="AV489" s="12" t="s">
        <v>39</v>
      </c>
      <c r="AW489" s="12" t="s">
        <v>38</v>
      </c>
      <c r="AX489" s="12" t="s">
        <v>78</v>
      </c>
      <c r="AY489" s="151" t="s">
        <v>165</v>
      </c>
    </row>
    <row r="490" spans="2:65" s="13" customFormat="1" ht="10.199999999999999">
      <c r="B490" s="156"/>
      <c r="D490" s="150" t="s">
        <v>177</v>
      </c>
      <c r="E490" s="157" t="s">
        <v>31</v>
      </c>
      <c r="F490" s="158" t="s">
        <v>2857</v>
      </c>
      <c r="H490" s="159">
        <v>8.64</v>
      </c>
      <c r="I490" s="160"/>
      <c r="L490" s="156"/>
      <c r="M490" s="161"/>
      <c r="T490" s="162"/>
      <c r="AT490" s="157" t="s">
        <v>177</v>
      </c>
      <c r="AU490" s="157" t="s">
        <v>87</v>
      </c>
      <c r="AV490" s="13" t="s">
        <v>87</v>
      </c>
      <c r="AW490" s="13" t="s">
        <v>38</v>
      </c>
      <c r="AX490" s="13" t="s">
        <v>78</v>
      </c>
      <c r="AY490" s="157" t="s">
        <v>165</v>
      </c>
    </row>
    <row r="491" spans="2:65" s="14" customFormat="1" ht="10.199999999999999">
      <c r="B491" s="163"/>
      <c r="D491" s="150" t="s">
        <v>177</v>
      </c>
      <c r="E491" s="164" t="s">
        <v>31</v>
      </c>
      <c r="F491" s="165" t="s">
        <v>180</v>
      </c>
      <c r="H491" s="166">
        <v>8.64</v>
      </c>
      <c r="I491" s="167"/>
      <c r="L491" s="163"/>
      <c r="M491" s="168"/>
      <c r="T491" s="169"/>
      <c r="AT491" s="164" t="s">
        <v>177</v>
      </c>
      <c r="AU491" s="164" t="s">
        <v>87</v>
      </c>
      <c r="AV491" s="14" t="s">
        <v>173</v>
      </c>
      <c r="AW491" s="14" t="s">
        <v>38</v>
      </c>
      <c r="AX491" s="14" t="s">
        <v>39</v>
      </c>
      <c r="AY491" s="164" t="s">
        <v>165</v>
      </c>
    </row>
    <row r="492" spans="2:65" s="1" customFormat="1" ht="55.5" customHeight="1">
      <c r="B492" s="35"/>
      <c r="C492" s="132" t="s">
        <v>942</v>
      </c>
      <c r="D492" s="132" t="s">
        <v>168</v>
      </c>
      <c r="E492" s="133" t="s">
        <v>2875</v>
      </c>
      <c r="F492" s="134" t="s">
        <v>2876</v>
      </c>
      <c r="G492" s="135" t="s">
        <v>1278</v>
      </c>
      <c r="H492" s="136">
        <v>0.20699999999999999</v>
      </c>
      <c r="I492" s="137"/>
      <c r="J492" s="138">
        <f>ROUND(I492*H492,2)</f>
        <v>0</v>
      </c>
      <c r="K492" s="134" t="s">
        <v>172</v>
      </c>
      <c r="L492" s="35"/>
      <c r="M492" s="139" t="s">
        <v>31</v>
      </c>
      <c r="N492" s="140" t="s">
        <v>49</v>
      </c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143" t="s">
        <v>313</v>
      </c>
      <c r="AT492" s="143" t="s">
        <v>168</v>
      </c>
      <c r="AU492" s="143" t="s">
        <v>87</v>
      </c>
      <c r="AY492" s="19" t="s">
        <v>165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9" t="s">
        <v>39</v>
      </c>
      <c r="BK492" s="144">
        <f>ROUND(I492*H492,2)</f>
        <v>0</v>
      </c>
      <c r="BL492" s="19" t="s">
        <v>313</v>
      </c>
      <c r="BM492" s="143" t="s">
        <v>2877</v>
      </c>
    </row>
    <row r="493" spans="2:65" s="1" customFormat="1" ht="10.199999999999999" hidden="1">
      <c r="B493" s="35"/>
      <c r="D493" s="145" t="s">
        <v>175</v>
      </c>
      <c r="F493" s="146" t="s">
        <v>2878</v>
      </c>
      <c r="I493" s="147"/>
      <c r="L493" s="35"/>
      <c r="M493" s="148"/>
      <c r="T493" s="56"/>
      <c r="AT493" s="19" t="s">
        <v>175</v>
      </c>
      <c r="AU493" s="19" t="s">
        <v>87</v>
      </c>
    </row>
    <row r="494" spans="2:65" s="11" customFormat="1" ht="22.8" customHeight="1">
      <c r="B494" s="120"/>
      <c r="D494" s="121" t="s">
        <v>77</v>
      </c>
      <c r="E494" s="130" t="s">
        <v>1427</v>
      </c>
      <c r="F494" s="130" t="s">
        <v>1428</v>
      </c>
      <c r="I494" s="123"/>
      <c r="J494" s="131">
        <f>BK494</f>
        <v>0</v>
      </c>
      <c r="L494" s="120"/>
      <c r="M494" s="125"/>
      <c r="P494" s="126">
        <f>SUM(P495:P503)</f>
        <v>0</v>
      </c>
      <c r="R494" s="126">
        <f>SUM(R495:R503)</f>
        <v>1.6565960000000001E-2</v>
      </c>
      <c r="T494" s="127">
        <f>SUM(T495:T503)</f>
        <v>0</v>
      </c>
      <c r="AR494" s="121" t="s">
        <v>87</v>
      </c>
      <c r="AT494" s="128" t="s">
        <v>77</v>
      </c>
      <c r="AU494" s="128" t="s">
        <v>39</v>
      </c>
      <c r="AY494" s="121" t="s">
        <v>165</v>
      </c>
      <c r="BK494" s="129">
        <f>SUM(BK495:BK503)</f>
        <v>0</v>
      </c>
    </row>
    <row r="495" spans="2:65" s="1" customFormat="1" ht="33" customHeight="1">
      <c r="B495" s="35"/>
      <c r="C495" s="132" t="s">
        <v>948</v>
      </c>
      <c r="D495" s="132" t="s">
        <v>168</v>
      </c>
      <c r="E495" s="133" t="s">
        <v>1448</v>
      </c>
      <c r="F495" s="134" t="s">
        <v>1449</v>
      </c>
      <c r="G495" s="135" t="s">
        <v>183</v>
      </c>
      <c r="H495" s="136">
        <v>8.2810000000000006</v>
      </c>
      <c r="I495" s="137"/>
      <c r="J495" s="138">
        <f>ROUND(I495*H495,2)</f>
        <v>0</v>
      </c>
      <c r="K495" s="134" t="s">
        <v>172</v>
      </c>
      <c r="L495" s="35"/>
      <c r="M495" s="139" t="s">
        <v>31</v>
      </c>
      <c r="N495" s="140" t="s">
        <v>49</v>
      </c>
      <c r="P495" s="141">
        <f>O495*H495</f>
        <v>0</v>
      </c>
      <c r="Q495" s="141">
        <v>1.16E-3</v>
      </c>
      <c r="R495" s="141">
        <f>Q495*H495</f>
        <v>9.6059600000000002E-3</v>
      </c>
      <c r="S495" s="141">
        <v>0</v>
      </c>
      <c r="T495" s="142">
        <f>S495*H495</f>
        <v>0</v>
      </c>
      <c r="AR495" s="143" t="s">
        <v>313</v>
      </c>
      <c r="AT495" s="143" t="s">
        <v>168</v>
      </c>
      <c r="AU495" s="143" t="s">
        <v>87</v>
      </c>
      <c r="AY495" s="19" t="s">
        <v>165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9" t="s">
        <v>39</v>
      </c>
      <c r="BK495" s="144">
        <f>ROUND(I495*H495,2)</f>
        <v>0</v>
      </c>
      <c r="BL495" s="19" t="s">
        <v>313</v>
      </c>
      <c r="BM495" s="143" t="s">
        <v>2879</v>
      </c>
    </row>
    <row r="496" spans="2:65" s="1" customFormat="1" ht="10.199999999999999" hidden="1">
      <c r="B496" s="35"/>
      <c r="D496" s="145" t="s">
        <v>175</v>
      </c>
      <c r="F496" s="146" t="s">
        <v>1451</v>
      </c>
      <c r="I496" s="147"/>
      <c r="L496" s="35"/>
      <c r="M496" s="148"/>
      <c r="T496" s="56"/>
      <c r="AT496" s="19" t="s">
        <v>175</v>
      </c>
      <c r="AU496" s="19" t="s">
        <v>87</v>
      </c>
    </row>
    <row r="497" spans="2:65" s="12" customFormat="1" ht="10.199999999999999">
      <c r="B497" s="149"/>
      <c r="D497" s="150" t="s">
        <v>177</v>
      </c>
      <c r="E497" s="151" t="s">
        <v>31</v>
      </c>
      <c r="F497" s="152" t="s">
        <v>2880</v>
      </c>
      <c r="H497" s="151" t="s">
        <v>31</v>
      </c>
      <c r="I497" s="153"/>
      <c r="L497" s="149"/>
      <c r="M497" s="154"/>
      <c r="T497" s="155"/>
      <c r="AT497" s="151" t="s">
        <v>177</v>
      </c>
      <c r="AU497" s="151" t="s">
        <v>87</v>
      </c>
      <c r="AV497" s="12" t="s">
        <v>39</v>
      </c>
      <c r="AW497" s="12" t="s">
        <v>38</v>
      </c>
      <c r="AX497" s="12" t="s">
        <v>78</v>
      </c>
      <c r="AY497" s="151" t="s">
        <v>165</v>
      </c>
    </row>
    <row r="498" spans="2:65" s="13" customFormat="1" ht="10.199999999999999">
      <c r="B498" s="156"/>
      <c r="D498" s="150" t="s">
        <v>177</v>
      </c>
      <c r="E498" s="157" t="s">
        <v>31</v>
      </c>
      <c r="F498" s="158" t="s">
        <v>2881</v>
      </c>
      <c r="H498" s="159">
        <v>8.2810000000000006</v>
      </c>
      <c r="I498" s="160"/>
      <c r="L498" s="156"/>
      <c r="M498" s="161"/>
      <c r="T498" s="162"/>
      <c r="AT498" s="157" t="s">
        <v>177</v>
      </c>
      <c r="AU498" s="157" t="s">
        <v>87</v>
      </c>
      <c r="AV498" s="13" t="s">
        <v>87</v>
      </c>
      <c r="AW498" s="13" t="s">
        <v>38</v>
      </c>
      <c r="AX498" s="13" t="s">
        <v>78</v>
      </c>
      <c r="AY498" s="157" t="s">
        <v>165</v>
      </c>
    </row>
    <row r="499" spans="2:65" s="14" customFormat="1" ht="10.199999999999999">
      <c r="B499" s="163"/>
      <c r="D499" s="150" t="s">
        <v>177</v>
      </c>
      <c r="E499" s="164" t="s">
        <v>31</v>
      </c>
      <c r="F499" s="165" t="s">
        <v>180</v>
      </c>
      <c r="H499" s="166">
        <v>8.2810000000000006</v>
      </c>
      <c r="I499" s="167"/>
      <c r="L499" s="163"/>
      <c r="M499" s="168"/>
      <c r="T499" s="169"/>
      <c r="AT499" s="164" t="s">
        <v>177</v>
      </c>
      <c r="AU499" s="164" t="s">
        <v>87</v>
      </c>
      <c r="AV499" s="14" t="s">
        <v>173</v>
      </c>
      <c r="AW499" s="14" t="s">
        <v>38</v>
      </c>
      <c r="AX499" s="14" t="s">
        <v>39</v>
      </c>
      <c r="AY499" s="164" t="s">
        <v>165</v>
      </c>
    </row>
    <row r="500" spans="2:65" s="1" customFormat="1" ht="16.5" customHeight="1">
      <c r="B500" s="35"/>
      <c r="C500" s="177" t="s">
        <v>952</v>
      </c>
      <c r="D500" s="177" t="s">
        <v>409</v>
      </c>
      <c r="E500" s="178" t="s">
        <v>1456</v>
      </c>
      <c r="F500" s="179" t="s">
        <v>1457</v>
      </c>
      <c r="G500" s="180" t="s">
        <v>1060</v>
      </c>
      <c r="H500" s="181">
        <v>0.34799999999999998</v>
      </c>
      <c r="I500" s="182"/>
      <c r="J500" s="183">
        <f>ROUND(I500*H500,2)</f>
        <v>0</v>
      </c>
      <c r="K500" s="179" t="s">
        <v>172</v>
      </c>
      <c r="L500" s="184"/>
      <c r="M500" s="185" t="s">
        <v>31</v>
      </c>
      <c r="N500" s="186" t="s">
        <v>49</v>
      </c>
      <c r="P500" s="141">
        <f>O500*H500</f>
        <v>0</v>
      </c>
      <c r="Q500" s="141">
        <v>0.02</v>
      </c>
      <c r="R500" s="141">
        <f>Q500*H500</f>
        <v>6.96E-3</v>
      </c>
      <c r="S500" s="141">
        <v>0</v>
      </c>
      <c r="T500" s="142">
        <f>S500*H500</f>
        <v>0</v>
      </c>
      <c r="AR500" s="143" t="s">
        <v>483</v>
      </c>
      <c r="AT500" s="143" t="s">
        <v>409</v>
      </c>
      <c r="AU500" s="143" t="s">
        <v>87</v>
      </c>
      <c r="AY500" s="19" t="s">
        <v>165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9" t="s">
        <v>39</v>
      </c>
      <c r="BK500" s="144">
        <f>ROUND(I500*H500,2)</f>
        <v>0</v>
      </c>
      <c r="BL500" s="19" t="s">
        <v>313</v>
      </c>
      <c r="BM500" s="143" t="s">
        <v>2882</v>
      </c>
    </row>
    <row r="501" spans="2:65" s="13" customFormat="1" ht="10.199999999999999">
      <c r="B501" s="156"/>
      <c r="D501" s="150" t="s">
        <v>177</v>
      </c>
      <c r="E501" s="157" t="s">
        <v>31</v>
      </c>
      <c r="F501" s="158" t="s">
        <v>2883</v>
      </c>
      <c r="H501" s="159">
        <v>0.34799999999999998</v>
      </c>
      <c r="I501" s="160"/>
      <c r="L501" s="156"/>
      <c r="M501" s="161"/>
      <c r="T501" s="162"/>
      <c r="AT501" s="157" t="s">
        <v>177</v>
      </c>
      <c r="AU501" s="157" t="s">
        <v>87</v>
      </c>
      <c r="AV501" s="13" t="s">
        <v>87</v>
      </c>
      <c r="AW501" s="13" t="s">
        <v>38</v>
      </c>
      <c r="AX501" s="13" t="s">
        <v>39</v>
      </c>
      <c r="AY501" s="157" t="s">
        <v>165</v>
      </c>
    </row>
    <row r="502" spans="2:65" s="1" customFormat="1" ht="49.05" customHeight="1">
      <c r="B502" s="35"/>
      <c r="C502" s="132" t="s">
        <v>960</v>
      </c>
      <c r="D502" s="132" t="s">
        <v>168</v>
      </c>
      <c r="E502" s="133" t="s">
        <v>2884</v>
      </c>
      <c r="F502" s="134" t="s">
        <v>2885</v>
      </c>
      <c r="G502" s="135" t="s">
        <v>1278</v>
      </c>
      <c r="H502" s="136">
        <v>1.7000000000000001E-2</v>
      </c>
      <c r="I502" s="137"/>
      <c r="J502" s="138">
        <f>ROUND(I502*H502,2)</f>
        <v>0</v>
      </c>
      <c r="K502" s="134" t="s">
        <v>172</v>
      </c>
      <c r="L502" s="35"/>
      <c r="M502" s="139" t="s">
        <v>31</v>
      </c>
      <c r="N502" s="140" t="s">
        <v>49</v>
      </c>
      <c r="P502" s="141">
        <f>O502*H502</f>
        <v>0</v>
      </c>
      <c r="Q502" s="141">
        <v>0</v>
      </c>
      <c r="R502" s="141">
        <f>Q502*H502</f>
        <v>0</v>
      </c>
      <c r="S502" s="141">
        <v>0</v>
      </c>
      <c r="T502" s="142">
        <f>S502*H502</f>
        <v>0</v>
      </c>
      <c r="AR502" s="143" t="s">
        <v>313</v>
      </c>
      <c r="AT502" s="143" t="s">
        <v>168</v>
      </c>
      <c r="AU502" s="143" t="s">
        <v>87</v>
      </c>
      <c r="AY502" s="19" t="s">
        <v>165</v>
      </c>
      <c r="BE502" s="144">
        <f>IF(N502="základní",J502,0)</f>
        <v>0</v>
      </c>
      <c r="BF502" s="144">
        <f>IF(N502="snížená",J502,0)</f>
        <v>0</v>
      </c>
      <c r="BG502" s="144">
        <f>IF(N502="zákl. přenesená",J502,0)</f>
        <v>0</v>
      </c>
      <c r="BH502" s="144">
        <f>IF(N502="sníž. přenesená",J502,0)</f>
        <v>0</v>
      </c>
      <c r="BI502" s="144">
        <f>IF(N502="nulová",J502,0)</f>
        <v>0</v>
      </c>
      <c r="BJ502" s="19" t="s">
        <v>39</v>
      </c>
      <c r="BK502" s="144">
        <f>ROUND(I502*H502,2)</f>
        <v>0</v>
      </c>
      <c r="BL502" s="19" t="s">
        <v>313</v>
      </c>
      <c r="BM502" s="143" t="s">
        <v>2886</v>
      </c>
    </row>
    <row r="503" spans="2:65" s="1" customFormat="1" ht="10.199999999999999" hidden="1">
      <c r="B503" s="35"/>
      <c r="D503" s="145" t="s">
        <v>175</v>
      </c>
      <c r="F503" s="146" t="s">
        <v>2887</v>
      </c>
      <c r="I503" s="147"/>
      <c r="L503" s="35"/>
      <c r="M503" s="148"/>
      <c r="T503" s="56"/>
      <c r="AT503" s="19" t="s">
        <v>175</v>
      </c>
      <c r="AU503" s="19" t="s">
        <v>87</v>
      </c>
    </row>
    <row r="504" spans="2:65" s="11" customFormat="1" ht="22.8" customHeight="1">
      <c r="B504" s="120"/>
      <c r="D504" s="121" t="s">
        <v>77</v>
      </c>
      <c r="E504" s="130" t="s">
        <v>2888</v>
      </c>
      <c r="F504" s="130" t="s">
        <v>2889</v>
      </c>
      <c r="I504" s="123"/>
      <c r="J504" s="131">
        <f>BK504</f>
        <v>0</v>
      </c>
      <c r="L504" s="120"/>
      <c r="M504" s="125"/>
      <c r="P504" s="126">
        <f>SUM(P505:P509)</f>
        <v>0</v>
      </c>
      <c r="R504" s="126">
        <f>SUM(R505:R509)</f>
        <v>0</v>
      </c>
      <c r="T504" s="127">
        <f>SUM(T505:T509)</f>
        <v>0</v>
      </c>
      <c r="AR504" s="121" t="s">
        <v>87</v>
      </c>
      <c r="AT504" s="128" t="s">
        <v>77</v>
      </c>
      <c r="AU504" s="128" t="s">
        <v>39</v>
      </c>
      <c r="AY504" s="121" t="s">
        <v>165</v>
      </c>
      <c r="BK504" s="129">
        <f>SUM(BK505:BK509)</f>
        <v>0</v>
      </c>
    </row>
    <row r="505" spans="2:65" s="1" customFormat="1" ht="24.15" customHeight="1">
      <c r="B505" s="35"/>
      <c r="C505" s="132" t="s">
        <v>966</v>
      </c>
      <c r="D505" s="132" t="s">
        <v>168</v>
      </c>
      <c r="E505" s="133" t="s">
        <v>2890</v>
      </c>
      <c r="F505" s="134" t="s">
        <v>2891</v>
      </c>
      <c r="G505" s="135" t="s">
        <v>171</v>
      </c>
      <c r="H505" s="136">
        <v>2</v>
      </c>
      <c r="I505" s="137"/>
      <c r="J505" s="138">
        <f>ROUND(I505*H505,2)</f>
        <v>0</v>
      </c>
      <c r="K505" s="134" t="s">
        <v>31</v>
      </c>
      <c r="L505" s="35"/>
      <c r="M505" s="139" t="s">
        <v>31</v>
      </c>
      <c r="N505" s="140" t="s">
        <v>49</v>
      </c>
      <c r="P505" s="141">
        <f>O505*H505</f>
        <v>0</v>
      </c>
      <c r="Q505" s="141">
        <v>0</v>
      </c>
      <c r="R505" s="141">
        <f>Q505*H505</f>
        <v>0</v>
      </c>
      <c r="S505" s="141">
        <v>0</v>
      </c>
      <c r="T505" s="142">
        <f>S505*H505</f>
        <v>0</v>
      </c>
      <c r="AR505" s="143" t="s">
        <v>313</v>
      </c>
      <c r="AT505" s="143" t="s">
        <v>168</v>
      </c>
      <c r="AU505" s="143" t="s">
        <v>87</v>
      </c>
      <c r="AY505" s="19" t="s">
        <v>165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9" t="s">
        <v>39</v>
      </c>
      <c r="BK505" s="144">
        <f>ROUND(I505*H505,2)</f>
        <v>0</v>
      </c>
      <c r="BL505" s="19" t="s">
        <v>313</v>
      </c>
      <c r="BM505" s="143" t="s">
        <v>2892</v>
      </c>
    </row>
    <row r="506" spans="2:65" s="1" customFormat="1" ht="44.25" customHeight="1">
      <c r="B506" s="35"/>
      <c r="C506" s="132" t="s">
        <v>975</v>
      </c>
      <c r="D506" s="132" t="s">
        <v>168</v>
      </c>
      <c r="E506" s="133" t="s">
        <v>2893</v>
      </c>
      <c r="F506" s="134" t="s">
        <v>2894</v>
      </c>
      <c r="G506" s="135" t="s">
        <v>171</v>
      </c>
      <c r="H506" s="136">
        <v>1</v>
      </c>
      <c r="I506" s="137"/>
      <c r="J506" s="138">
        <f>ROUND(I506*H506,2)</f>
        <v>0</v>
      </c>
      <c r="K506" s="134" t="s">
        <v>172</v>
      </c>
      <c r="L506" s="35"/>
      <c r="M506" s="139" t="s">
        <v>31</v>
      </c>
      <c r="N506" s="140" t="s">
        <v>49</v>
      </c>
      <c r="P506" s="141">
        <f>O506*H506</f>
        <v>0</v>
      </c>
      <c r="Q506" s="141">
        <v>0</v>
      </c>
      <c r="R506" s="141">
        <f>Q506*H506</f>
        <v>0</v>
      </c>
      <c r="S506" s="141">
        <v>0</v>
      </c>
      <c r="T506" s="142">
        <f>S506*H506</f>
        <v>0</v>
      </c>
      <c r="AR506" s="143" t="s">
        <v>313</v>
      </c>
      <c r="AT506" s="143" t="s">
        <v>168</v>
      </c>
      <c r="AU506" s="143" t="s">
        <v>87</v>
      </c>
      <c r="AY506" s="19" t="s">
        <v>165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9" t="s">
        <v>39</v>
      </c>
      <c r="BK506" s="144">
        <f>ROUND(I506*H506,2)</f>
        <v>0</v>
      </c>
      <c r="BL506" s="19" t="s">
        <v>313</v>
      </c>
      <c r="BM506" s="143" t="s">
        <v>2895</v>
      </c>
    </row>
    <row r="507" spans="2:65" s="1" customFormat="1" ht="10.199999999999999" hidden="1">
      <c r="B507" s="35"/>
      <c r="D507" s="145" t="s">
        <v>175</v>
      </c>
      <c r="F507" s="146" t="s">
        <v>2896</v>
      </c>
      <c r="I507" s="147"/>
      <c r="L507" s="35"/>
      <c r="M507" s="148"/>
      <c r="T507" s="56"/>
      <c r="AT507" s="19" t="s">
        <v>175</v>
      </c>
      <c r="AU507" s="19" t="s">
        <v>87</v>
      </c>
    </row>
    <row r="508" spans="2:65" s="12" customFormat="1" ht="10.199999999999999">
      <c r="B508" s="149"/>
      <c r="D508" s="150" t="s">
        <v>177</v>
      </c>
      <c r="E508" s="151" t="s">
        <v>31</v>
      </c>
      <c r="F508" s="152" t="s">
        <v>2897</v>
      </c>
      <c r="H508" s="151" t="s">
        <v>31</v>
      </c>
      <c r="I508" s="153"/>
      <c r="L508" s="149"/>
      <c r="M508" s="154"/>
      <c r="T508" s="155"/>
      <c r="AT508" s="151" t="s">
        <v>177</v>
      </c>
      <c r="AU508" s="151" t="s">
        <v>87</v>
      </c>
      <c r="AV508" s="12" t="s">
        <v>39</v>
      </c>
      <c r="AW508" s="12" t="s">
        <v>38</v>
      </c>
      <c r="AX508" s="12" t="s">
        <v>78</v>
      </c>
      <c r="AY508" s="151" t="s">
        <v>165</v>
      </c>
    </row>
    <row r="509" spans="2:65" s="13" customFormat="1" ht="10.199999999999999">
      <c r="B509" s="156"/>
      <c r="D509" s="150" t="s">
        <v>177</v>
      </c>
      <c r="E509" s="157" t="s">
        <v>31</v>
      </c>
      <c r="F509" s="158" t="s">
        <v>39</v>
      </c>
      <c r="H509" s="159">
        <v>1</v>
      </c>
      <c r="I509" s="160"/>
      <c r="L509" s="156"/>
      <c r="M509" s="161"/>
      <c r="T509" s="162"/>
      <c r="AT509" s="157" t="s">
        <v>177</v>
      </c>
      <c r="AU509" s="157" t="s">
        <v>87</v>
      </c>
      <c r="AV509" s="13" t="s">
        <v>87</v>
      </c>
      <c r="AW509" s="13" t="s">
        <v>38</v>
      </c>
      <c r="AX509" s="13" t="s">
        <v>39</v>
      </c>
      <c r="AY509" s="157" t="s">
        <v>165</v>
      </c>
    </row>
    <row r="510" spans="2:65" s="11" customFormat="1" ht="22.8" customHeight="1">
      <c r="B510" s="120"/>
      <c r="D510" s="121" t="s">
        <v>77</v>
      </c>
      <c r="E510" s="130" t="s">
        <v>1507</v>
      </c>
      <c r="F510" s="130" t="s">
        <v>1508</v>
      </c>
      <c r="I510" s="123"/>
      <c r="J510" s="131">
        <f>BK510</f>
        <v>0</v>
      </c>
      <c r="L510" s="120"/>
      <c r="M510" s="125"/>
      <c r="P510" s="126">
        <f>SUM(P511:P516)</f>
        <v>0</v>
      </c>
      <c r="R510" s="126">
        <f>SUM(R511:R516)</f>
        <v>5.6000000000000006E-4</v>
      </c>
      <c r="T510" s="127">
        <f>SUM(T511:T516)</f>
        <v>0</v>
      </c>
      <c r="AR510" s="121" t="s">
        <v>87</v>
      </c>
      <c r="AT510" s="128" t="s">
        <v>77</v>
      </c>
      <c r="AU510" s="128" t="s">
        <v>39</v>
      </c>
      <c r="AY510" s="121" t="s">
        <v>165</v>
      </c>
      <c r="BK510" s="129">
        <f>SUM(BK511:BK516)</f>
        <v>0</v>
      </c>
    </row>
    <row r="511" spans="2:65" s="1" customFormat="1" ht="24.15" customHeight="1">
      <c r="B511" s="35"/>
      <c r="C511" s="132" t="s">
        <v>981</v>
      </c>
      <c r="D511" s="132" t="s">
        <v>168</v>
      </c>
      <c r="E511" s="133" t="s">
        <v>2898</v>
      </c>
      <c r="F511" s="134" t="s">
        <v>2899</v>
      </c>
      <c r="G511" s="135" t="s">
        <v>171</v>
      </c>
      <c r="H511" s="136">
        <v>14</v>
      </c>
      <c r="I511" s="137"/>
      <c r="J511" s="138">
        <f>ROUND(I511*H511,2)</f>
        <v>0</v>
      </c>
      <c r="K511" s="134" t="s">
        <v>172</v>
      </c>
      <c r="L511" s="35"/>
      <c r="M511" s="139" t="s">
        <v>31</v>
      </c>
      <c r="N511" s="140" t="s">
        <v>49</v>
      </c>
      <c r="P511" s="141">
        <f>O511*H511</f>
        <v>0</v>
      </c>
      <c r="Q511" s="141">
        <v>0</v>
      </c>
      <c r="R511" s="141">
        <f>Q511*H511</f>
        <v>0</v>
      </c>
      <c r="S511" s="141">
        <v>0</v>
      </c>
      <c r="T511" s="142">
        <f>S511*H511</f>
        <v>0</v>
      </c>
      <c r="AR511" s="143" t="s">
        <v>313</v>
      </c>
      <c r="AT511" s="143" t="s">
        <v>168</v>
      </c>
      <c r="AU511" s="143" t="s">
        <v>87</v>
      </c>
      <c r="AY511" s="19" t="s">
        <v>165</v>
      </c>
      <c r="BE511" s="144">
        <f>IF(N511="základní",J511,0)</f>
        <v>0</v>
      </c>
      <c r="BF511" s="144">
        <f>IF(N511="snížená",J511,0)</f>
        <v>0</v>
      </c>
      <c r="BG511" s="144">
        <f>IF(N511="zákl. přenesená",J511,0)</f>
        <v>0</v>
      </c>
      <c r="BH511" s="144">
        <f>IF(N511="sníž. přenesená",J511,0)</f>
        <v>0</v>
      </c>
      <c r="BI511" s="144">
        <f>IF(N511="nulová",J511,0)</f>
        <v>0</v>
      </c>
      <c r="BJ511" s="19" t="s">
        <v>39</v>
      </c>
      <c r="BK511" s="144">
        <f>ROUND(I511*H511,2)</f>
        <v>0</v>
      </c>
      <c r="BL511" s="19" t="s">
        <v>313</v>
      </c>
      <c r="BM511" s="143" t="s">
        <v>2900</v>
      </c>
    </row>
    <row r="512" spans="2:65" s="1" customFormat="1" ht="10.199999999999999" hidden="1">
      <c r="B512" s="35"/>
      <c r="D512" s="145" t="s">
        <v>175</v>
      </c>
      <c r="F512" s="146" t="s">
        <v>2901</v>
      </c>
      <c r="I512" s="147"/>
      <c r="L512" s="35"/>
      <c r="M512" s="148"/>
      <c r="T512" s="56"/>
      <c r="AT512" s="19" t="s">
        <v>175</v>
      </c>
      <c r="AU512" s="19" t="s">
        <v>87</v>
      </c>
    </row>
    <row r="513" spans="2:65" s="12" customFormat="1" ht="10.199999999999999">
      <c r="B513" s="149"/>
      <c r="D513" s="150" t="s">
        <v>177</v>
      </c>
      <c r="E513" s="151" t="s">
        <v>31</v>
      </c>
      <c r="F513" s="152" t="s">
        <v>2902</v>
      </c>
      <c r="H513" s="151" t="s">
        <v>31</v>
      </c>
      <c r="I513" s="153"/>
      <c r="L513" s="149"/>
      <c r="M513" s="154"/>
      <c r="T513" s="155"/>
      <c r="AT513" s="151" t="s">
        <v>177</v>
      </c>
      <c r="AU513" s="151" t="s">
        <v>87</v>
      </c>
      <c r="AV513" s="12" t="s">
        <v>39</v>
      </c>
      <c r="AW513" s="12" t="s">
        <v>38</v>
      </c>
      <c r="AX513" s="12" t="s">
        <v>78</v>
      </c>
      <c r="AY513" s="151" t="s">
        <v>165</v>
      </c>
    </row>
    <row r="514" spans="2:65" s="13" customFormat="1" ht="10.199999999999999">
      <c r="B514" s="156"/>
      <c r="D514" s="150" t="s">
        <v>177</v>
      </c>
      <c r="E514" s="157" t="s">
        <v>31</v>
      </c>
      <c r="F514" s="158" t="s">
        <v>2903</v>
      </c>
      <c r="H514" s="159">
        <v>14</v>
      </c>
      <c r="I514" s="160"/>
      <c r="L514" s="156"/>
      <c r="M514" s="161"/>
      <c r="T514" s="162"/>
      <c r="AT514" s="157" t="s">
        <v>177</v>
      </c>
      <c r="AU514" s="157" t="s">
        <v>87</v>
      </c>
      <c r="AV514" s="13" t="s">
        <v>87</v>
      </c>
      <c r="AW514" s="13" t="s">
        <v>38</v>
      </c>
      <c r="AX514" s="13" t="s">
        <v>78</v>
      </c>
      <c r="AY514" s="157" t="s">
        <v>165</v>
      </c>
    </row>
    <row r="515" spans="2:65" s="14" customFormat="1" ht="10.199999999999999">
      <c r="B515" s="163"/>
      <c r="D515" s="150" t="s">
        <v>177</v>
      </c>
      <c r="E515" s="164" t="s">
        <v>31</v>
      </c>
      <c r="F515" s="165" t="s">
        <v>180</v>
      </c>
      <c r="H515" s="166">
        <v>14</v>
      </c>
      <c r="I515" s="167"/>
      <c r="L515" s="163"/>
      <c r="M515" s="168"/>
      <c r="T515" s="169"/>
      <c r="AT515" s="164" t="s">
        <v>177</v>
      </c>
      <c r="AU515" s="164" t="s">
        <v>87</v>
      </c>
      <c r="AV515" s="14" t="s">
        <v>173</v>
      </c>
      <c r="AW515" s="14" t="s">
        <v>38</v>
      </c>
      <c r="AX515" s="14" t="s">
        <v>39</v>
      </c>
      <c r="AY515" s="164" t="s">
        <v>165</v>
      </c>
    </row>
    <row r="516" spans="2:65" s="1" customFormat="1" ht="21.75" customHeight="1">
      <c r="B516" s="35"/>
      <c r="C516" s="177" t="s">
        <v>986</v>
      </c>
      <c r="D516" s="177" t="s">
        <v>409</v>
      </c>
      <c r="E516" s="178" t="s">
        <v>2904</v>
      </c>
      <c r="F516" s="179" t="s">
        <v>2905</v>
      </c>
      <c r="G516" s="180" t="s">
        <v>171</v>
      </c>
      <c r="H516" s="181">
        <v>14</v>
      </c>
      <c r="I516" s="182"/>
      <c r="J516" s="183">
        <f>ROUND(I516*H516,2)</f>
        <v>0</v>
      </c>
      <c r="K516" s="179" t="s">
        <v>172</v>
      </c>
      <c r="L516" s="184"/>
      <c r="M516" s="185" t="s">
        <v>31</v>
      </c>
      <c r="N516" s="186" t="s">
        <v>49</v>
      </c>
      <c r="P516" s="141">
        <f>O516*H516</f>
        <v>0</v>
      </c>
      <c r="Q516" s="141">
        <v>4.0000000000000003E-5</v>
      </c>
      <c r="R516" s="141">
        <f>Q516*H516</f>
        <v>5.6000000000000006E-4</v>
      </c>
      <c r="S516" s="141">
        <v>0</v>
      </c>
      <c r="T516" s="142">
        <f>S516*H516</f>
        <v>0</v>
      </c>
      <c r="AR516" s="143" t="s">
        <v>483</v>
      </c>
      <c r="AT516" s="143" t="s">
        <v>409</v>
      </c>
      <c r="AU516" s="143" t="s">
        <v>87</v>
      </c>
      <c r="AY516" s="19" t="s">
        <v>165</v>
      </c>
      <c r="BE516" s="144">
        <f>IF(N516="základní",J516,0)</f>
        <v>0</v>
      </c>
      <c r="BF516" s="144">
        <f>IF(N516="snížená",J516,0)</f>
        <v>0</v>
      </c>
      <c r="BG516" s="144">
        <f>IF(N516="zákl. přenesená",J516,0)</f>
        <v>0</v>
      </c>
      <c r="BH516" s="144">
        <f>IF(N516="sníž. přenesená",J516,0)</f>
        <v>0</v>
      </c>
      <c r="BI516" s="144">
        <f>IF(N516="nulová",J516,0)</f>
        <v>0</v>
      </c>
      <c r="BJ516" s="19" t="s">
        <v>39</v>
      </c>
      <c r="BK516" s="144">
        <f>ROUND(I516*H516,2)</f>
        <v>0</v>
      </c>
      <c r="BL516" s="19" t="s">
        <v>313</v>
      </c>
      <c r="BM516" s="143" t="s">
        <v>2906</v>
      </c>
    </row>
    <row r="517" spans="2:65" s="11" customFormat="1" ht="22.8" customHeight="1">
      <c r="B517" s="120"/>
      <c r="D517" s="121" t="s">
        <v>77</v>
      </c>
      <c r="E517" s="130" t="s">
        <v>1542</v>
      </c>
      <c r="F517" s="130" t="s">
        <v>1543</v>
      </c>
      <c r="I517" s="123"/>
      <c r="J517" s="131">
        <f>BK517</f>
        <v>0</v>
      </c>
      <c r="L517" s="120"/>
      <c r="M517" s="125"/>
      <c r="P517" s="126">
        <f>SUM(P518:P542)</f>
        <v>0</v>
      </c>
      <c r="R517" s="126">
        <f>SUM(R518:R542)</f>
        <v>1.2753546072199988</v>
      </c>
      <c r="T517" s="127">
        <f>SUM(T518:T542)</f>
        <v>0</v>
      </c>
      <c r="AR517" s="121" t="s">
        <v>87</v>
      </c>
      <c r="AT517" s="128" t="s">
        <v>77</v>
      </c>
      <c r="AU517" s="128" t="s">
        <v>39</v>
      </c>
      <c r="AY517" s="121" t="s">
        <v>165</v>
      </c>
      <c r="BK517" s="129">
        <f>SUM(BK518:BK542)</f>
        <v>0</v>
      </c>
    </row>
    <row r="518" spans="2:65" s="1" customFormat="1" ht="24.15" customHeight="1">
      <c r="B518" s="35"/>
      <c r="C518" s="132" t="s">
        <v>991</v>
      </c>
      <c r="D518" s="132" t="s">
        <v>168</v>
      </c>
      <c r="E518" s="133" t="s">
        <v>2907</v>
      </c>
      <c r="F518" s="134" t="s">
        <v>2908</v>
      </c>
      <c r="G518" s="135" t="s">
        <v>171</v>
      </c>
      <c r="H518" s="136">
        <v>1</v>
      </c>
      <c r="I518" s="137"/>
      <c r="J518" s="138">
        <f>ROUND(I518*H518,2)</f>
        <v>0</v>
      </c>
      <c r="K518" s="134" t="s">
        <v>31</v>
      </c>
      <c r="L518" s="35"/>
      <c r="M518" s="139" t="s">
        <v>31</v>
      </c>
      <c r="N518" s="140" t="s">
        <v>49</v>
      </c>
      <c r="P518" s="141">
        <f>O518*H518</f>
        <v>0</v>
      </c>
      <c r="Q518" s="141">
        <v>0.1472436</v>
      </c>
      <c r="R518" s="141">
        <f>Q518*H518</f>
        <v>0.1472436</v>
      </c>
      <c r="S518" s="141">
        <v>0</v>
      </c>
      <c r="T518" s="142">
        <f>S518*H518</f>
        <v>0</v>
      </c>
      <c r="AR518" s="143" t="s">
        <v>313</v>
      </c>
      <c r="AT518" s="143" t="s">
        <v>168</v>
      </c>
      <c r="AU518" s="143" t="s">
        <v>87</v>
      </c>
      <c r="AY518" s="19" t="s">
        <v>165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9" t="s">
        <v>39</v>
      </c>
      <c r="BK518" s="144">
        <f>ROUND(I518*H518,2)</f>
        <v>0</v>
      </c>
      <c r="BL518" s="19" t="s">
        <v>313</v>
      </c>
      <c r="BM518" s="143" t="s">
        <v>2909</v>
      </c>
    </row>
    <row r="519" spans="2:65" s="1" customFormat="1" ht="28.8">
      <c r="B519" s="35"/>
      <c r="D519" s="150" t="s">
        <v>443</v>
      </c>
      <c r="F519" s="187" t="s">
        <v>2910</v>
      </c>
      <c r="I519" s="147"/>
      <c r="L519" s="35"/>
      <c r="M519" s="148"/>
      <c r="T519" s="56"/>
      <c r="AT519" s="19" t="s">
        <v>443</v>
      </c>
      <c r="AU519" s="19" t="s">
        <v>87</v>
      </c>
    </row>
    <row r="520" spans="2:65" s="12" customFormat="1" ht="10.199999999999999">
      <c r="B520" s="149"/>
      <c r="D520" s="150" t="s">
        <v>177</v>
      </c>
      <c r="E520" s="151" t="s">
        <v>31</v>
      </c>
      <c r="F520" s="152" t="s">
        <v>2911</v>
      </c>
      <c r="H520" s="151" t="s">
        <v>31</v>
      </c>
      <c r="I520" s="153"/>
      <c r="L520" s="149"/>
      <c r="M520" s="154"/>
      <c r="T520" s="155"/>
      <c r="AT520" s="151" t="s">
        <v>177</v>
      </c>
      <c r="AU520" s="151" t="s">
        <v>87</v>
      </c>
      <c r="AV520" s="12" t="s">
        <v>39</v>
      </c>
      <c r="AW520" s="12" t="s">
        <v>38</v>
      </c>
      <c r="AX520" s="12" t="s">
        <v>78</v>
      </c>
      <c r="AY520" s="151" t="s">
        <v>165</v>
      </c>
    </row>
    <row r="521" spans="2:65" s="13" customFormat="1" ht="10.199999999999999">
      <c r="B521" s="156"/>
      <c r="D521" s="150" t="s">
        <v>177</v>
      </c>
      <c r="E521" s="157" t="s">
        <v>31</v>
      </c>
      <c r="F521" s="158" t="s">
        <v>39</v>
      </c>
      <c r="H521" s="159">
        <v>1</v>
      </c>
      <c r="I521" s="160"/>
      <c r="L521" s="156"/>
      <c r="M521" s="161"/>
      <c r="T521" s="162"/>
      <c r="AT521" s="157" t="s">
        <v>177</v>
      </c>
      <c r="AU521" s="157" t="s">
        <v>87</v>
      </c>
      <c r="AV521" s="13" t="s">
        <v>87</v>
      </c>
      <c r="AW521" s="13" t="s">
        <v>38</v>
      </c>
      <c r="AX521" s="13" t="s">
        <v>78</v>
      </c>
      <c r="AY521" s="157" t="s">
        <v>165</v>
      </c>
    </row>
    <row r="522" spans="2:65" s="14" customFormat="1" ht="10.199999999999999">
      <c r="B522" s="163"/>
      <c r="D522" s="150" t="s">
        <v>177</v>
      </c>
      <c r="E522" s="164" t="s">
        <v>31</v>
      </c>
      <c r="F522" s="165" t="s">
        <v>180</v>
      </c>
      <c r="H522" s="166">
        <v>1</v>
      </c>
      <c r="I522" s="167"/>
      <c r="L522" s="163"/>
      <c r="M522" s="168"/>
      <c r="T522" s="169"/>
      <c r="AT522" s="164" t="s">
        <v>177</v>
      </c>
      <c r="AU522" s="164" t="s">
        <v>87</v>
      </c>
      <c r="AV522" s="14" t="s">
        <v>173</v>
      </c>
      <c r="AW522" s="14" t="s">
        <v>38</v>
      </c>
      <c r="AX522" s="14" t="s">
        <v>39</v>
      </c>
      <c r="AY522" s="164" t="s">
        <v>165</v>
      </c>
    </row>
    <row r="523" spans="2:65" s="1" customFormat="1" ht="37.799999999999997" customHeight="1">
      <c r="B523" s="35"/>
      <c r="C523" s="132" t="s">
        <v>996</v>
      </c>
      <c r="D523" s="132" t="s">
        <v>168</v>
      </c>
      <c r="E523" s="133" t="s">
        <v>2912</v>
      </c>
      <c r="F523" s="134" t="s">
        <v>2913</v>
      </c>
      <c r="G523" s="135" t="s">
        <v>183</v>
      </c>
      <c r="H523" s="136">
        <v>25.395</v>
      </c>
      <c r="I523" s="137"/>
      <c r="J523" s="138">
        <f>ROUND(I523*H523,2)</f>
        <v>0</v>
      </c>
      <c r="K523" s="134" t="s">
        <v>31</v>
      </c>
      <c r="L523" s="35"/>
      <c r="M523" s="139" t="s">
        <v>31</v>
      </c>
      <c r="N523" s="140" t="s">
        <v>49</v>
      </c>
      <c r="P523" s="141">
        <f>O523*H523</f>
        <v>0</v>
      </c>
      <c r="Q523" s="141">
        <v>4.3191203277022999E-2</v>
      </c>
      <c r="R523" s="141">
        <f>Q523*H523</f>
        <v>1.096840607219999</v>
      </c>
      <c r="S523" s="141">
        <v>0</v>
      </c>
      <c r="T523" s="142">
        <f>S523*H523</f>
        <v>0</v>
      </c>
      <c r="AR523" s="143" t="s">
        <v>313</v>
      </c>
      <c r="AT523" s="143" t="s">
        <v>168</v>
      </c>
      <c r="AU523" s="143" t="s">
        <v>87</v>
      </c>
      <c r="AY523" s="19" t="s">
        <v>165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9" t="s">
        <v>39</v>
      </c>
      <c r="BK523" s="144">
        <f>ROUND(I523*H523,2)</f>
        <v>0</v>
      </c>
      <c r="BL523" s="19" t="s">
        <v>313</v>
      </c>
      <c r="BM523" s="143" t="s">
        <v>2914</v>
      </c>
    </row>
    <row r="524" spans="2:65" s="12" customFormat="1" ht="10.199999999999999">
      <c r="B524" s="149"/>
      <c r="D524" s="150" t="s">
        <v>177</v>
      </c>
      <c r="E524" s="151" t="s">
        <v>31</v>
      </c>
      <c r="F524" s="152" t="s">
        <v>2915</v>
      </c>
      <c r="H524" s="151" t="s">
        <v>31</v>
      </c>
      <c r="I524" s="153"/>
      <c r="L524" s="149"/>
      <c r="M524" s="154"/>
      <c r="T524" s="155"/>
      <c r="AT524" s="151" t="s">
        <v>177</v>
      </c>
      <c r="AU524" s="151" t="s">
        <v>87</v>
      </c>
      <c r="AV524" s="12" t="s">
        <v>39</v>
      </c>
      <c r="AW524" s="12" t="s">
        <v>38</v>
      </c>
      <c r="AX524" s="12" t="s">
        <v>78</v>
      </c>
      <c r="AY524" s="151" t="s">
        <v>165</v>
      </c>
    </row>
    <row r="525" spans="2:65" s="13" customFormat="1" ht="10.199999999999999">
      <c r="B525" s="156"/>
      <c r="D525" s="150" t="s">
        <v>177</v>
      </c>
      <c r="E525" s="157" t="s">
        <v>31</v>
      </c>
      <c r="F525" s="158" t="s">
        <v>2756</v>
      </c>
      <c r="H525" s="159">
        <v>25.395</v>
      </c>
      <c r="I525" s="160"/>
      <c r="L525" s="156"/>
      <c r="M525" s="161"/>
      <c r="T525" s="162"/>
      <c r="AT525" s="157" t="s">
        <v>177</v>
      </c>
      <c r="AU525" s="157" t="s">
        <v>87</v>
      </c>
      <c r="AV525" s="13" t="s">
        <v>87</v>
      </c>
      <c r="AW525" s="13" t="s">
        <v>38</v>
      </c>
      <c r="AX525" s="13" t="s">
        <v>78</v>
      </c>
      <c r="AY525" s="157" t="s">
        <v>165</v>
      </c>
    </row>
    <row r="526" spans="2:65" s="14" customFormat="1" ht="10.199999999999999">
      <c r="B526" s="163"/>
      <c r="D526" s="150" t="s">
        <v>177</v>
      </c>
      <c r="E526" s="164" t="s">
        <v>31</v>
      </c>
      <c r="F526" s="165" t="s">
        <v>180</v>
      </c>
      <c r="H526" s="166">
        <v>25.395</v>
      </c>
      <c r="I526" s="167"/>
      <c r="L526" s="163"/>
      <c r="M526" s="168"/>
      <c r="T526" s="169"/>
      <c r="AT526" s="164" t="s">
        <v>177</v>
      </c>
      <c r="AU526" s="164" t="s">
        <v>87</v>
      </c>
      <c r="AV526" s="14" t="s">
        <v>173</v>
      </c>
      <c r="AW526" s="14" t="s">
        <v>38</v>
      </c>
      <c r="AX526" s="14" t="s">
        <v>39</v>
      </c>
      <c r="AY526" s="164" t="s">
        <v>165</v>
      </c>
    </row>
    <row r="527" spans="2:65" s="1" customFormat="1" ht="44.25" customHeight="1">
      <c r="B527" s="35"/>
      <c r="C527" s="132" t="s">
        <v>1001</v>
      </c>
      <c r="D527" s="132" t="s">
        <v>168</v>
      </c>
      <c r="E527" s="133" t="s">
        <v>1545</v>
      </c>
      <c r="F527" s="134" t="s">
        <v>1546</v>
      </c>
      <c r="G527" s="135" t="s">
        <v>183</v>
      </c>
      <c r="H527" s="136">
        <v>10.441000000000001</v>
      </c>
      <c r="I527" s="137"/>
      <c r="J527" s="138">
        <f>ROUND(I527*H527,2)</f>
        <v>0</v>
      </c>
      <c r="K527" s="134" t="s">
        <v>172</v>
      </c>
      <c r="L527" s="35"/>
      <c r="M527" s="139" t="s">
        <v>31</v>
      </c>
      <c r="N527" s="140" t="s">
        <v>49</v>
      </c>
      <c r="P527" s="141">
        <f>O527*H527</f>
        <v>0</v>
      </c>
      <c r="Q527" s="141">
        <v>0</v>
      </c>
      <c r="R527" s="141">
        <f>Q527*H527</f>
        <v>0</v>
      </c>
      <c r="S527" s="141">
        <v>0</v>
      </c>
      <c r="T527" s="142">
        <f>S527*H527</f>
        <v>0</v>
      </c>
      <c r="AR527" s="143" t="s">
        <v>313</v>
      </c>
      <c r="AT527" s="143" t="s">
        <v>168</v>
      </c>
      <c r="AU527" s="143" t="s">
        <v>87</v>
      </c>
      <c r="AY527" s="19" t="s">
        <v>165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9" t="s">
        <v>39</v>
      </c>
      <c r="BK527" s="144">
        <f>ROUND(I527*H527,2)</f>
        <v>0</v>
      </c>
      <c r="BL527" s="19" t="s">
        <v>313</v>
      </c>
      <c r="BM527" s="143" t="s">
        <v>2916</v>
      </c>
    </row>
    <row r="528" spans="2:65" s="1" customFormat="1" ht="10.199999999999999" hidden="1">
      <c r="B528" s="35"/>
      <c r="D528" s="145" t="s">
        <v>175</v>
      </c>
      <c r="F528" s="146" t="s">
        <v>1548</v>
      </c>
      <c r="I528" s="147"/>
      <c r="L528" s="35"/>
      <c r="M528" s="148"/>
      <c r="T528" s="56"/>
      <c r="AT528" s="19" t="s">
        <v>175</v>
      </c>
      <c r="AU528" s="19" t="s">
        <v>87</v>
      </c>
    </row>
    <row r="529" spans="2:65" s="1" customFormat="1" ht="19.2">
      <c r="B529" s="35"/>
      <c r="D529" s="150" t="s">
        <v>443</v>
      </c>
      <c r="F529" s="187" t="s">
        <v>1549</v>
      </c>
      <c r="I529" s="147"/>
      <c r="L529" s="35"/>
      <c r="M529" s="148"/>
      <c r="T529" s="56"/>
      <c r="AT529" s="19" t="s">
        <v>443</v>
      </c>
      <c r="AU529" s="19" t="s">
        <v>87</v>
      </c>
    </row>
    <row r="530" spans="2:65" s="12" customFormat="1" ht="10.199999999999999">
      <c r="B530" s="149"/>
      <c r="D530" s="150" t="s">
        <v>177</v>
      </c>
      <c r="E530" s="151" t="s">
        <v>31</v>
      </c>
      <c r="F530" s="152" t="s">
        <v>2880</v>
      </c>
      <c r="H530" s="151" t="s">
        <v>31</v>
      </c>
      <c r="I530" s="153"/>
      <c r="L530" s="149"/>
      <c r="M530" s="154"/>
      <c r="T530" s="155"/>
      <c r="AT530" s="151" t="s">
        <v>177</v>
      </c>
      <c r="AU530" s="151" t="s">
        <v>87</v>
      </c>
      <c r="AV530" s="12" t="s">
        <v>39</v>
      </c>
      <c r="AW530" s="12" t="s">
        <v>38</v>
      </c>
      <c r="AX530" s="12" t="s">
        <v>78</v>
      </c>
      <c r="AY530" s="151" t="s">
        <v>165</v>
      </c>
    </row>
    <row r="531" spans="2:65" s="13" customFormat="1" ht="10.199999999999999">
      <c r="B531" s="156"/>
      <c r="D531" s="150" t="s">
        <v>177</v>
      </c>
      <c r="E531" s="157" t="s">
        <v>31</v>
      </c>
      <c r="F531" s="158" t="s">
        <v>2881</v>
      </c>
      <c r="H531" s="159">
        <v>8.2810000000000006</v>
      </c>
      <c r="I531" s="160"/>
      <c r="L531" s="156"/>
      <c r="M531" s="161"/>
      <c r="T531" s="162"/>
      <c r="AT531" s="157" t="s">
        <v>177</v>
      </c>
      <c r="AU531" s="157" t="s">
        <v>87</v>
      </c>
      <c r="AV531" s="13" t="s">
        <v>87</v>
      </c>
      <c r="AW531" s="13" t="s">
        <v>38</v>
      </c>
      <c r="AX531" s="13" t="s">
        <v>78</v>
      </c>
      <c r="AY531" s="157" t="s">
        <v>165</v>
      </c>
    </row>
    <row r="532" spans="2:65" s="12" customFormat="1" ht="10.199999999999999">
      <c r="B532" s="149"/>
      <c r="D532" s="150" t="s">
        <v>177</v>
      </c>
      <c r="E532" s="151" t="s">
        <v>31</v>
      </c>
      <c r="F532" s="152" t="s">
        <v>2917</v>
      </c>
      <c r="H532" s="151" t="s">
        <v>31</v>
      </c>
      <c r="I532" s="153"/>
      <c r="L532" s="149"/>
      <c r="M532" s="154"/>
      <c r="T532" s="155"/>
      <c r="AT532" s="151" t="s">
        <v>177</v>
      </c>
      <c r="AU532" s="151" t="s">
        <v>87</v>
      </c>
      <c r="AV532" s="12" t="s">
        <v>39</v>
      </c>
      <c r="AW532" s="12" t="s">
        <v>38</v>
      </c>
      <c r="AX532" s="12" t="s">
        <v>78</v>
      </c>
      <c r="AY532" s="151" t="s">
        <v>165</v>
      </c>
    </row>
    <row r="533" spans="2:65" s="13" customFormat="1" ht="10.199999999999999">
      <c r="B533" s="156"/>
      <c r="D533" s="150" t="s">
        <v>177</v>
      </c>
      <c r="E533" s="157" t="s">
        <v>31</v>
      </c>
      <c r="F533" s="158" t="s">
        <v>2711</v>
      </c>
      <c r="H533" s="159">
        <v>2.16</v>
      </c>
      <c r="I533" s="160"/>
      <c r="L533" s="156"/>
      <c r="M533" s="161"/>
      <c r="T533" s="162"/>
      <c r="AT533" s="157" t="s">
        <v>177</v>
      </c>
      <c r="AU533" s="157" t="s">
        <v>87</v>
      </c>
      <c r="AV533" s="13" t="s">
        <v>87</v>
      </c>
      <c r="AW533" s="13" t="s">
        <v>38</v>
      </c>
      <c r="AX533" s="13" t="s">
        <v>78</v>
      </c>
      <c r="AY533" s="157" t="s">
        <v>165</v>
      </c>
    </row>
    <row r="534" spans="2:65" s="14" customFormat="1" ht="10.199999999999999">
      <c r="B534" s="163"/>
      <c r="D534" s="150" t="s">
        <v>177</v>
      </c>
      <c r="E534" s="164" t="s">
        <v>31</v>
      </c>
      <c r="F534" s="165" t="s">
        <v>180</v>
      </c>
      <c r="H534" s="166">
        <v>10.441000000000001</v>
      </c>
      <c r="I534" s="167"/>
      <c r="L534" s="163"/>
      <c r="M534" s="168"/>
      <c r="T534" s="169"/>
      <c r="AT534" s="164" t="s">
        <v>177</v>
      </c>
      <c r="AU534" s="164" t="s">
        <v>87</v>
      </c>
      <c r="AV534" s="14" t="s">
        <v>173</v>
      </c>
      <c r="AW534" s="14" t="s">
        <v>38</v>
      </c>
      <c r="AX534" s="14" t="s">
        <v>39</v>
      </c>
      <c r="AY534" s="164" t="s">
        <v>165</v>
      </c>
    </row>
    <row r="535" spans="2:65" s="1" customFormat="1" ht="49.05" customHeight="1">
      <c r="B535" s="35"/>
      <c r="C535" s="132" t="s">
        <v>1016</v>
      </c>
      <c r="D535" s="132" t="s">
        <v>168</v>
      </c>
      <c r="E535" s="133" t="s">
        <v>1559</v>
      </c>
      <c r="F535" s="134" t="s">
        <v>1560</v>
      </c>
      <c r="G535" s="135" t="s">
        <v>183</v>
      </c>
      <c r="H535" s="136">
        <v>2.2400000000000002</v>
      </c>
      <c r="I535" s="137"/>
      <c r="J535" s="138">
        <f>ROUND(I535*H535,2)</f>
        <v>0</v>
      </c>
      <c r="K535" s="134" t="s">
        <v>172</v>
      </c>
      <c r="L535" s="35"/>
      <c r="M535" s="139" t="s">
        <v>31</v>
      </c>
      <c r="N535" s="140" t="s">
        <v>49</v>
      </c>
      <c r="P535" s="141">
        <f>O535*H535</f>
        <v>0</v>
      </c>
      <c r="Q535" s="141">
        <v>1.396E-2</v>
      </c>
      <c r="R535" s="141">
        <f>Q535*H535</f>
        <v>3.1270400000000004E-2</v>
      </c>
      <c r="S535" s="141">
        <v>0</v>
      </c>
      <c r="T535" s="142">
        <f>S535*H535</f>
        <v>0</v>
      </c>
      <c r="AR535" s="143" t="s">
        <v>313</v>
      </c>
      <c r="AT535" s="143" t="s">
        <v>168</v>
      </c>
      <c r="AU535" s="143" t="s">
        <v>87</v>
      </c>
      <c r="AY535" s="19" t="s">
        <v>165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9" t="s">
        <v>39</v>
      </c>
      <c r="BK535" s="144">
        <f>ROUND(I535*H535,2)</f>
        <v>0</v>
      </c>
      <c r="BL535" s="19" t="s">
        <v>313</v>
      </c>
      <c r="BM535" s="143" t="s">
        <v>2918</v>
      </c>
    </row>
    <row r="536" spans="2:65" s="1" customFormat="1" ht="10.199999999999999" hidden="1">
      <c r="B536" s="35"/>
      <c r="D536" s="145" t="s">
        <v>175</v>
      </c>
      <c r="F536" s="146" t="s">
        <v>1562</v>
      </c>
      <c r="I536" s="147"/>
      <c r="L536" s="35"/>
      <c r="M536" s="148"/>
      <c r="T536" s="56"/>
      <c r="AT536" s="19" t="s">
        <v>175</v>
      </c>
      <c r="AU536" s="19" t="s">
        <v>87</v>
      </c>
    </row>
    <row r="537" spans="2:65" s="1" customFormat="1" ht="19.2">
      <c r="B537" s="35"/>
      <c r="D537" s="150" t="s">
        <v>443</v>
      </c>
      <c r="F537" s="187" t="s">
        <v>1563</v>
      </c>
      <c r="I537" s="147"/>
      <c r="L537" s="35"/>
      <c r="M537" s="148"/>
      <c r="T537" s="56"/>
      <c r="AT537" s="19" t="s">
        <v>443</v>
      </c>
      <c r="AU537" s="19" t="s">
        <v>87</v>
      </c>
    </row>
    <row r="538" spans="2:65" s="12" customFormat="1" ht="10.199999999999999">
      <c r="B538" s="149"/>
      <c r="D538" s="150" t="s">
        <v>177</v>
      </c>
      <c r="E538" s="151" t="s">
        <v>31</v>
      </c>
      <c r="F538" s="152" t="s">
        <v>2919</v>
      </c>
      <c r="H538" s="151" t="s">
        <v>31</v>
      </c>
      <c r="I538" s="153"/>
      <c r="L538" s="149"/>
      <c r="M538" s="154"/>
      <c r="T538" s="155"/>
      <c r="AT538" s="151" t="s">
        <v>177</v>
      </c>
      <c r="AU538" s="151" t="s">
        <v>87</v>
      </c>
      <c r="AV538" s="12" t="s">
        <v>39</v>
      </c>
      <c r="AW538" s="12" t="s">
        <v>38</v>
      </c>
      <c r="AX538" s="12" t="s">
        <v>78</v>
      </c>
      <c r="AY538" s="151" t="s">
        <v>165</v>
      </c>
    </row>
    <row r="539" spans="2:65" s="13" customFormat="1" ht="10.199999999999999">
      <c r="B539" s="156"/>
      <c r="D539" s="150" t="s">
        <v>177</v>
      </c>
      <c r="E539" s="157" t="s">
        <v>31</v>
      </c>
      <c r="F539" s="158" t="s">
        <v>2920</v>
      </c>
      <c r="H539" s="159">
        <v>2.2400000000000002</v>
      </c>
      <c r="I539" s="160"/>
      <c r="L539" s="156"/>
      <c r="M539" s="161"/>
      <c r="T539" s="162"/>
      <c r="AT539" s="157" t="s">
        <v>177</v>
      </c>
      <c r="AU539" s="157" t="s">
        <v>87</v>
      </c>
      <c r="AV539" s="13" t="s">
        <v>87</v>
      </c>
      <c r="AW539" s="13" t="s">
        <v>38</v>
      </c>
      <c r="AX539" s="13" t="s">
        <v>78</v>
      </c>
      <c r="AY539" s="157" t="s">
        <v>165</v>
      </c>
    </row>
    <row r="540" spans="2:65" s="14" customFormat="1" ht="10.199999999999999">
      <c r="B540" s="163"/>
      <c r="D540" s="150" t="s">
        <v>177</v>
      </c>
      <c r="E540" s="164" t="s">
        <v>31</v>
      </c>
      <c r="F540" s="165" t="s">
        <v>180</v>
      </c>
      <c r="H540" s="166">
        <v>2.2400000000000002</v>
      </c>
      <c r="I540" s="167"/>
      <c r="L540" s="163"/>
      <c r="M540" s="168"/>
      <c r="T540" s="169"/>
      <c r="AT540" s="164" t="s">
        <v>177</v>
      </c>
      <c r="AU540" s="164" t="s">
        <v>87</v>
      </c>
      <c r="AV540" s="14" t="s">
        <v>173</v>
      </c>
      <c r="AW540" s="14" t="s">
        <v>38</v>
      </c>
      <c r="AX540" s="14" t="s">
        <v>39</v>
      </c>
      <c r="AY540" s="164" t="s">
        <v>165</v>
      </c>
    </row>
    <row r="541" spans="2:65" s="1" customFormat="1" ht="49.05" customHeight="1">
      <c r="B541" s="35"/>
      <c r="C541" s="132" t="s">
        <v>1023</v>
      </c>
      <c r="D541" s="132" t="s">
        <v>168</v>
      </c>
      <c r="E541" s="133" t="s">
        <v>2921</v>
      </c>
      <c r="F541" s="134" t="s">
        <v>2922</v>
      </c>
      <c r="G541" s="135" t="s">
        <v>1278</v>
      </c>
      <c r="H541" s="136">
        <v>1.2749999999999999</v>
      </c>
      <c r="I541" s="137"/>
      <c r="J541" s="138">
        <f>ROUND(I541*H541,2)</f>
        <v>0</v>
      </c>
      <c r="K541" s="134" t="s">
        <v>172</v>
      </c>
      <c r="L541" s="35"/>
      <c r="M541" s="139" t="s">
        <v>31</v>
      </c>
      <c r="N541" s="140" t="s">
        <v>49</v>
      </c>
      <c r="P541" s="141">
        <f>O541*H541</f>
        <v>0</v>
      </c>
      <c r="Q541" s="141">
        <v>0</v>
      </c>
      <c r="R541" s="141">
        <f>Q541*H541</f>
        <v>0</v>
      </c>
      <c r="S541" s="141">
        <v>0</v>
      </c>
      <c r="T541" s="142">
        <f>S541*H541</f>
        <v>0</v>
      </c>
      <c r="AR541" s="143" t="s">
        <v>313</v>
      </c>
      <c r="AT541" s="143" t="s">
        <v>168</v>
      </c>
      <c r="AU541" s="143" t="s">
        <v>87</v>
      </c>
      <c r="AY541" s="19" t="s">
        <v>165</v>
      </c>
      <c r="BE541" s="144">
        <f>IF(N541="základní",J541,0)</f>
        <v>0</v>
      </c>
      <c r="BF541" s="144">
        <f>IF(N541="snížená",J541,0)</f>
        <v>0</v>
      </c>
      <c r="BG541" s="144">
        <f>IF(N541="zákl. přenesená",J541,0)</f>
        <v>0</v>
      </c>
      <c r="BH541" s="144">
        <f>IF(N541="sníž. přenesená",J541,0)</f>
        <v>0</v>
      </c>
      <c r="BI541" s="144">
        <f>IF(N541="nulová",J541,0)</f>
        <v>0</v>
      </c>
      <c r="BJ541" s="19" t="s">
        <v>39</v>
      </c>
      <c r="BK541" s="144">
        <f>ROUND(I541*H541,2)</f>
        <v>0</v>
      </c>
      <c r="BL541" s="19" t="s">
        <v>313</v>
      </c>
      <c r="BM541" s="143" t="s">
        <v>2923</v>
      </c>
    </row>
    <row r="542" spans="2:65" s="1" customFormat="1" ht="10.199999999999999" hidden="1">
      <c r="B542" s="35"/>
      <c r="D542" s="145" t="s">
        <v>175</v>
      </c>
      <c r="F542" s="146" t="s">
        <v>2924</v>
      </c>
      <c r="I542" s="147"/>
      <c r="L542" s="35"/>
      <c r="M542" s="148"/>
      <c r="T542" s="56"/>
      <c r="AT542" s="19" t="s">
        <v>175</v>
      </c>
      <c r="AU542" s="19" t="s">
        <v>87</v>
      </c>
    </row>
    <row r="543" spans="2:65" s="11" customFormat="1" ht="22.8" customHeight="1">
      <c r="B543" s="120"/>
      <c r="D543" s="121" t="s">
        <v>77</v>
      </c>
      <c r="E543" s="130" t="s">
        <v>1600</v>
      </c>
      <c r="F543" s="130" t="s">
        <v>1601</v>
      </c>
      <c r="I543" s="123"/>
      <c r="J543" s="131">
        <f>BK543</f>
        <v>0</v>
      </c>
      <c r="L543" s="120"/>
      <c r="M543" s="125"/>
      <c r="P543" s="126">
        <f>SUM(P544:P615)</f>
        <v>0</v>
      </c>
      <c r="R543" s="126">
        <f>SUM(R544:R615)</f>
        <v>0.24035314000000002</v>
      </c>
      <c r="T543" s="127">
        <f>SUM(T544:T615)</f>
        <v>4.7749999999999997E-3</v>
      </c>
      <c r="AR543" s="121" t="s">
        <v>87</v>
      </c>
      <c r="AT543" s="128" t="s">
        <v>77</v>
      </c>
      <c r="AU543" s="128" t="s">
        <v>39</v>
      </c>
      <c r="AY543" s="121" t="s">
        <v>165</v>
      </c>
      <c r="BK543" s="129">
        <f>SUM(BK544:BK615)</f>
        <v>0</v>
      </c>
    </row>
    <row r="544" spans="2:65" s="1" customFormat="1" ht="24.15" customHeight="1">
      <c r="B544" s="35"/>
      <c r="C544" s="132" t="s">
        <v>1030</v>
      </c>
      <c r="D544" s="132" t="s">
        <v>168</v>
      </c>
      <c r="E544" s="133" t="s">
        <v>1610</v>
      </c>
      <c r="F544" s="134" t="s">
        <v>1611</v>
      </c>
      <c r="G544" s="135" t="s">
        <v>103</v>
      </c>
      <c r="H544" s="136">
        <v>2.6</v>
      </c>
      <c r="I544" s="137"/>
      <c r="J544" s="138">
        <f>ROUND(I544*H544,2)</f>
        <v>0</v>
      </c>
      <c r="K544" s="134" t="s">
        <v>172</v>
      </c>
      <c r="L544" s="35"/>
      <c r="M544" s="139" t="s">
        <v>31</v>
      </c>
      <c r="N544" s="140" t="s">
        <v>49</v>
      </c>
      <c r="P544" s="141">
        <f>O544*H544</f>
        <v>0</v>
      </c>
      <c r="Q544" s="141">
        <v>0</v>
      </c>
      <c r="R544" s="141">
        <f>Q544*H544</f>
        <v>0</v>
      </c>
      <c r="S544" s="141">
        <v>0</v>
      </c>
      <c r="T544" s="142">
        <f>S544*H544</f>
        <v>0</v>
      </c>
      <c r="AR544" s="143" t="s">
        <v>313</v>
      </c>
      <c r="AT544" s="143" t="s">
        <v>168</v>
      </c>
      <c r="AU544" s="143" t="s">
        <v>87</v>
      </c>
      <c r="AY544" s="19" t="s">
        <v>165</v>
      </c>
      <c r="BE544" s="144">
        <f>IF(N544="základní",J544,0)</f>
        <v>0</v>
      </c>
      <c r="BF544" s="144">
        <f>IF(N544="snížená",J544,0)</f>
        <v>0</v>
      </c>
      <c r="BG544" s="144">
        <f>IF(N544="zákl. přenesená",J544,0)</f>
        <v>0</v>
      </c>
      <c r="BH544" s="144">
        <f>IF(N544="sníž. přenesená",J544,0)</f>
        <v>0</v>
      </c>
      <c r="BI544" s="144">
        <f>IF(N544="nulová",J544,0)</f>
        <v>0</v>
      </c>
      <c r="BJ544" s="19" t="s">
        <v>39</v>
      </c>
      <c r="BK544" s="144">
        <f>ROUND(I544*H544,2)</f>
        <v>0</v>
      </c>
      <c r="BL544" s="19" t="s">
        <v>313</v>
      </c>
      <c r="BM544" s="143" t="s">
        <v>2925</v>
      </c>
    </row>
    <row r="545" spans="2:65" s="1" customFormat="1" ht="10.199999999999999" hidden="1">
      <c r="B545" s="35"/>
      <c r="D545" s="145" t="s">
        <v>175</v>
      </c>
      <c r="F545" s="146" t="s">
        <v>1613</v>
      </c>
      <c r="I545" s="147"/>
      <c r="L545" s="35"/>
      <c r="M545" s="148"/>
      <c r="T545" s="56"/>
      <c r="AT545" s="19" t="s">
        <v>175</v>
      </c>
      <c r="AU545" s="19" t="s">
        <v>87</v>
      </c>
    </row>
    <row r="546" spans="2:65" s="1" customFormat="1" ht="28.8">
      <c r="B546" s="35"/>
      <c r="D546" s="150" t="s">
        <v>443</v>
      </c>
      <c r="F546" s="187" t="s">
        <v>1614</v>
      </c>
      <c r="I546" s="147"/>
      <c r="L546" s="35"/>
      <c r="M546" s="148"/>
      <c r="T546" s="56"/>
      <c r="AT546" s="19" t="s">
        <v>443</v>
      </c>
      <c r="AU546" s="19" t="s">
        <v>87</v>
      </c>
    </row>
    <row r="547" spans="2:65" s="12" customFormat="1" ht="10.199999999999999">
      <c r="B547" s="149"/>
      <c r="D547" s="150" t="s">
        <v>177</v>
      </c>
      <c r="E547" s="151" t="s">
        <v>31</v>
      </c>
      <c r="F547" s="152" t="s">
        <v>2926</v>
      </c>
      <c r="H547" s="151" t="s">
        <v>31</v>
      </c>
      <c r="I547" s="153"/>
      <c r="L547" s="149"/>
      <c r="M547" s="154"/>
      <c r="T547" s="155"/>
      <c r="AT547" s="151" t="s">
        <v>177</v>
      </c>
      <c r="AU547" s="151" t="s">
        <v>87</v>
      </c>
      <c r="AV547" s="12" t="s">
        <v>39</v>
      </c>
      <c r="AW547" s="12" t="s">
        <v>38</v>
      </c>
      <c r="AX547" s="12" t="s">
        <v>78</v>
      </c>
      <c r="AY547" s="151" t="s">
        <v>165</v>
      </c>
    </row>
    <row r="548" spans="2:65" s="13" customFormat="1" ht="10.199999999999999">
      <c r="B548" s="156"/>
      <c r="D548" s="150" t="s">
        <v>177</v>
      </c>
      <c r="E548" s="157" t="s">
        <v>31</v>
      </c>
      <c r="F548" s="158" t="s">
        <v>2927</v>
      </c>
      <c r="H548" s="159">
        <v>2.6</v>
      </c>
      <c r="I548" s="160"/>
      <c r="L548" s="156"/>
      <c r="M548" s="161"/>
      <c r="T548" s="162"/>
      <c r="AT548" s="157" t="s">
        <v>177</v>
      </c>
      <c r="AU548" s="157" t="s">
        <v>87</v>
      </c>
      <c r="AV548" s="13" t="s">
        <v>87</v>
      </c>
      <c r="AW548" s="13" t="s">
        <v>38</v>
      </c>
      <c r="AX548" s="13" t="s">
        <v>78</v>
      </c>
      <c r="AY548" s="157" t="s">
        <v>165</v>
      </c>
    </row>
    <row r="549" spans="2:65" s="14" customFormat="1" ht="10.199999999999999">
      <c r="B549" s="163"/>
      <c r="D549" s="150" t="s">
        <v>177</v>
      </c>
      <c r="E549" s="164" t="s">
        <v>31</v>
      </c>
      <c r="F549" s="165" t="s">
        <v>180</v>
      </c>
      <c r="H549" s="166">
        <v>2.6</v>
      </c>
      <c r="I549" s="167"/>
      <c r="L549" s="163"/>
      <c r="M549" s="168"/>
      <c r="T549" s="169"/>
      <c r="AT549" s="164" t="s">
        <v>177</v>
      </c>
      <c r="AU549" s="164" t="s">
        <v>87</v>
      </c>
      <c r="AV549" s="14" t="s">
        <v>173</v>
      </c>
      <c r="AW549" s="14" t="s">
        <v>38</v>
      </c>
      <c r="AX549" s="14" t="s">
        <v>39</v>
      </c>
      <c r="AY549" s="164" t="s">
        <v>165</v>
      </c>
    </row>
    <row r="550" spans="2:65" s="1" customFormat="1" ht="24.15" customHeight="1">
      <c r="B550" s="35"/>
      <c r="C550" s="132" t="s">
        <v>1038</v>
      </c>
      <c r="D550" s="132" t="s">
        <v>168</v>
      </c>
      <c r="E550" s="133" t="s">
        <v>1638</v>
      </c>
      <c r="F550" s="134" t="s">
        <v>1639</v>
      </c>
      <c r="G550" s="135" t="s">
        <v>103</v>
      </c>
      <c r="H550" s="136">
        <v>2.5</v>
      </c>
      <c r="I550" s="137"/>
      <c r="J550" s="138">
        <f>ROUND(I550*H550,2)</f>
        <v>0</v>
      </c>
      <c r="K550" s="134" t="s">
        <v>172</v>
      </c>
      <c r="L550" s="35"/>
      <c r="M550" s="139" t="s">
        <v>31</v>
      </c>
      <c r="N550" s="140" t="s">
        <v>49</v>
      </c>
      <c r="P550" s="141">
        <f>O550*H550</f>
        <v>0</v>
      </c>
      <c r="Q550" s="141">
        <v>0</v>
      </c>
      <c r="R550" s="141">
        <f>Q550*H550</f>
        <v>0</v>
      </c>
      <c r="S550" s="141">
        <v>1.91E-3</v>
      </c>
      <c r="T550" s="142">
        <f>S550*H550</f>
        <v>4.7749999999999997E-3</v>
      </c>
      <c r="AR550" s="143" t="s">
        <v>313</v>
      </c>
      <c r="AT550" s="143" t="s">
        <v>168</v>
      </c>
      <c r="AU550" s="143" t="s">
        <v>87</v>
      </c>
      <c r="AY550" s="19" t="s">
        <v>165</v>
      </c>
      <c r="BE550" s="144">
        <f>IF(N550="základní",J550,0)</f>
        <v>0</v>
      </c>
      <c r="BF550" s="144">
        <f>IF(N550="snížená",J550,0)</f>
        <v>0</v>
      </c>
      <c r="BG550" s="144">
        <f>IF(N550="zákl. přenesená",J550,0)</f>
        <v>0</v>
      </c>
      <c r="BH550" s="144">
        <f>IF(N550="sníž. přenesená",J550,0)</f>
        <v>0</v>
      </c>
      <c r="BI550" s="144">
        <f>IF(N550="nulová",J550,0)</f>
        <v>0</v>
      </c>
      <c r="BJ550" s="19" t="s">
        <v>39</v>
      </c>
      <c r="BK550" s="144">
        <f>ROUND(I550*H550,2)</f>
        <v>0</v>
      </c>
      <c r="BL550" s="19" t="s">
        <v>313</v>
      </c>
      <c r="BM550" s="143" t="s">
        <v>2928</v>
      </c>
    </row>
    <row r="551" spans="2:65" s="1" customFormat="1" ht="10.199999999999999" hidden="1">
      <c r="B551" s="35"/>
      <c r="D551" s="145" t="s">
        <v>175</v>
      </c>
      <c r="F551" s="146" t="s">
        <v>1641</v>
      </c>
      <c r="I551" s="147"/>
      <c r="L551" s="35"/>
      <c r="M551" s="148"/>
      <c r="T551" s="56"/>
      <c r="AT551" s="19" t="s">
        <v>175</v>
      </c>
      <c r="AU551" s="19" t="s">
        <v>87</v>
      </c>
    </row>
    <row r="552" spans="2:65" s="12" customFormat="1" ht="10.199999999999999">
      <c r="B552" s="149"/>
      <c r="D552" s="150" t="s">
        <v>177</v>
      </c>
      <c r="E552" s="151" t="s">
        <v>31</v>
      </c>
      <c r="F552" s="152" t="s">
        <v>2929</v>
      </c>
      <c r="H552" s="151" t="s">
        <v>31</v>
      </c>
      <c r="I552" s="153"/>
      <c r="L552" s="149"/>
      <c r="M552" s="154"/>
      <c r="T552" s="155"/>
      <c r="AT552" s="151" t="s">
        <v>177</v>
      </c>
      <c r="AU552" s="151" t="s">
        <v>87</v>
      </c>
      <c r="AV552" s="12" t="s">
        <v>39</v>
      </c>
      <c r="AW552" s="12" t="s">
        <v>38</v>
      </c>
      <c r="AX552" s="12" t="s">
        <v>78</v>
      </c>
      <c r="AY552" s="151" t="s">
        <v>165</v>
      </c>
    </row>
    <row r="553" spans="2:65" s="13" customFormat="1" ht="10.199999999999999">
      <c r="B553" s="156"/>
      <c r="D553" s="150" t="s">
        <v>177</v>
      </c>
      <c r="E553" s="157" t="s">
        <v>31</v>
      </c>
      <c r="F553" s="158" t="s">
        <v>2930</v>
      </c>
      <c r="H553" s="159">
        <v>2.5</v>
      </c>
      <c r="I553" s="160"/>
      <c r="L553" s="156"/>
      <c r="M553" s="161"/>
      <c r="T553" s="162"/>
      <c r="AT553" s="157" t="s">
        <v>177</v>
      </c>
      <c r="AU553" s="157" t="s">
        <v>87</v>
      </c>
      <c r="AV553" s="13" t="s">
        <v>87</v>
      </c>
      <c r="AW553" s="13" t="s">
        <v>38</v>
      </c>
      <c r="AX553" s="13" t="s">
        <v>78</v>
      </c>
      <c r="AY553" s="157" t="s">
        <v>165</v>
      </c>
    </row>
    <row r="554" spans="2:65" s="14" customFormat="1" ht="10.199999999999999">
      <c r="B554" s="163"/>
      <c r="D554" s="150" t="s">
        <v>177</v>
      </c>
      <c r="E554" s="164" t="s">
        <v>31</v>
      </c>
      <c r="F554" s="165" t="s">
        <v>180</v>
      </c>
      <c r="H554" s="166">
        <v>2.5</v>
      </c>
      <c r="I554" s="167"/>
      <c r="L554" s="163"/>
      <c r="M554" s="168"/>
      <c r="T554" s="169"/>
      <c r="AT554" s="164" t="s">
        <v>177</v>
      </c>
      <c r="AU554" s="164" t="s">
        <v>87</v>
      </c>
      <c r="AV554" s="14" t="s">
        <v>173</v>
      </c>
      <c r="AW554" s="14" t="s">
        <v>38</v>
      </c>
      <c r="AX554" s="14" t="s">
        <v>39</v>
      </c>
      <c r="AY554" s="164" t="s">
        <v>165</v>
      </c>
    </row>
    <row r="555" spans="2:65" s="1" customFormat="1" ht="24.15" customHeight="1">
      <c r="B555" s="35"/>
      <c r="C555" s="132" t="s">
        <v>1043</v>
      </c>
      <c r="D555" s="132" t="s">
        <v>168</v>
      </c>
      <c r="E555" s="133" t="s">
        <v>1722</v>
      </c>
      <c r="F555" s="134" t="s">
        <v>1723</v>
      </c>
      <c r="G555" s="135" t="s">
        <v>183</v>
      </c>
      <c r="H555" s="136">
        <v>10.441000000000001</v>
      </c>
      <c r="I555" s="137"/>
      <c r="J555" s="138">
        <f>ROUND(I555*H555,2)</f>
        <v>0</v>
      </c>
      <c r="K555" s="134" t="s">
        <v>172</v>
      </c>
      <c r="L555" s="35"/>
      <c r="M555" s="139" t="s">
        <v>31</v>
      </c>
      <c r="N555" s="140" t="s">
        <v>49</v>
      </c>
      <c r="P555" s="141">
        <f>O555*H555</f>
        <v>0</v>
      </c>
      <c r="Q555" s="141">
        <v>5.8E-4</v>
      </c>
      <c r="R555" s="141">
        <f>Q555*H555</f>
        <v>6.0557800000000002E-3</v>
      </c>
      <c r="S555" s="141">
        <v>0</v>
      </c>
      <c r="T555" s="142">
        <f>S555*H555</f>
        <v>0</v>
      </c>
      <c r="AR555" s="143" t="s">
        <v>313</v>
      </c>
      <c r="AT555" s="143" t="s">
        <v>168</v>
      </c>
      <c r="AU555" s="143" t="s">
        <v>87</v>
      </c>
      <c r="AY555" s="19" t="s">
        <v>165</v>
      </c>
      <c r="BE555" s="144">
        <f>IF(N555="základní",J555,0)</f>
        <v>0</v>
      </c>
      <c r="BF555" s="144">
        <f>IF(N555="snížená",J555,0)</f>
        <v>0</v>
      </c>
      <c r="BG555" s="144">
        <f>IF(N555="zákl. přenesená",J555,0)</f>
        <v>0</v>
      </c>
      <c r="BH555" s="144">
        <f>IF(N555="sníž. přenesená",J555,0)</f>
        <v>0</v>
      </c>
      <c r="BI555" s="144">
        <f>IF(N555="nulová",J555,0)</f>
        <v>0</v>
      </c>
      <c r="BJ555" s="19" t="s">
        <v>39</v>
      </c>
      <c r="BK555" s="144">
        <f>ROUND(I555*H555,2)</f>
        <v>0</v>
      </c>
      <c r="BL555" s="19" t="s">
        <v>313</v>
      </c>
      <c r="BM555" s="143" t="s">
        <v>2931</v>
      </c>
    </row>
    <row r="556" spans="2:65" s="1" customFormat="1" ht="10.199999999999999" hidden="1">
      <c r="B556" s="35"/>
      <c r="D556" s="145" t="s">
        <v>175</v>
      </c>
      <c r="F556" s="146" t="s">
        <v>1725</v>
      </c>
      <c r="I556" s="147"/>
      <c r="L556" s="35"/>
      <c r="M556" s="148"/>
      <c r="T556" s="56"/>
      <c r="AT556" s="19" t="s">
        <v>175</v>
      </c>
      <c r="AU556" s="19" t="s">
        <v>87</v>
      </c>
    </row>
    <row r="557" spans="2:65" s="12" customFormat="1" ht="10.199999999999999">
      <c r="B557" s="149"/>
      <c r="D557" s="150" t="s">
        <v>177</v>
      </c>
      <c r="E557" s="151" t="s">
        <v>31</v>
      </c>
      <c r="F557" s="152" t="s">
        <v>2880</v>
      </c>
      <c r="H557" s="151" t="s">
        <v>31</v>
      </c>
      <c r="I557" s="153"/>
      <c r="L557" s="149"/>
      <c r="M557" s="154"/>
      <c r="T557" s="155"/>
      <c r="AT557" s="151" t="s">
        <v>177</v>
      </c>
      <c r="AU557" s="151" t="s">
        <v>87</v>
      </c>
      <c r="AV557" s="12" t="s">
        <v>39</v>
      </c>
      <c r="AW557" s="12" t="s">
        <v>38</v>
      </c>
      <c r="AX557" s="12" t="s">
        <v>78</v>
      </c>
      <c r="AY557" s="151" t="s">
        <v>165</v>
      </c>
    </row>
    <row r="558" spans="2:65" s="13" customFormat="1" ht="10.199999999999999">
      <c r="B558" s="156"/>
      <c r="D558" s="150" t="s">
        <v>177</v>
      </c>
      <c r="E558" s="157" t="s">
        <v>31</v>
      </c>
      <c r="F558" s="158" t="s">
        <v>2881</v>
      </c>
      <c r="H558" s="159">
        <v>8.2810000000000006</v>
      </c>
      <c r="I558" s="160"/>
      <c r="L558" s="156"/>
      <c r="M558" s="161"/>
      <c r="T558" s="162"/>
      <c r="AT558" s="157" t="s">
        <v>177</v>
      </c>
      <c r="AU558" s="157" t="s">
        <v>87</v>
      </c>
      <c r="AV558" s="13" t="s">
        <v>87</v>
      </c>
      <c r="AW558" s="13" t="s">
        <v>38</v>
      </c>
      <c r="AX558" s="13" t="s">
        <v>78</v>
      </c>
      <c r="AY558" s="157" t="s">
        <v>165</v>
      </c>
    </row>
    <row r="559" spans="2:65" s="12" customFormat="1" ht="10.199999999999999">
      <c r="B559" s="149"/>
      <c r="D559" s="150" t="s">
        <v>177</v>
      </c>
      <c r="E559" s="151" t="s">
        <v>31</v>
      </c>
      <c r="F559" s="152" t="s">
        <v>2917</v>
      </c>
      <c r="H559" s="151" t="s">
        <v>31</v>
      </c>
      <c r="I559" s="153"/>
      <c r="L559" s="149"/>
      <c r="M559" s="154"/>
      <c r="T559" s="155"/>
      <c r="AT559" s="151" t="s">
        <v>177</v>
      </c>
      <c r="AU559" s="151" t="s">
        <v>87</v>
      </c>
      <c r="AV559" s="12" t="s">
        <v>39</v>
      </c>
      <c r="AW559" s="12" t="s">
        <v>38</v>
      </c>
      <c r="AX559" s="12" t="s">
        <v>78</v>
      </c>
      <c r="AY559" s="151" t="s">
        <v>165</v>
      </c>
    </row>
    <row r="560" spans="2:65" s="13" customFormat="1" ht="10.199999999999999">
      <c r="B560" s="156"/>
      <c r="D560" s="150" t="s">
        <v>177</v>
      </c>
      <c r="E560" s="157" t="s">
        <v>31</v>
      </c>
      <c r="F560" s="158" t="s">
        <v>2711</v>
      </c>
      <c r="H560" s="159">
        <v>2.16</v>
      </c>
      <c r="I560" s="160"/>
      <c r="L560" s="156"/>
      <c r="M560" s="161"/>
      <c r="T560" s="162"/>
      <c r="AT560" s="157" t="s">
        <v>177</v>
      </c>
      <c r="AU560" s="157" t="s">
        <v>87</v>
      </c>
      <c r="AV560" s="13" t="s">
        <v>87</v>
      </c>
      <c r="AW560" s="13" t="s">
        <v>38</v>
      </c>
      <c r="AX560" s="13" t="s">
        <v>78</v>
      </c>
      <c r="AY560" s="157" t="s">
        <v>165</v>
      </c>
    </row>
    <row r="561" spans="2:65" s="14" customFormat="1" ht="10.199999999999999">
      <c r="B561" s="163"/>
      <c r="D561" s="150" t="s">
        <v>177</v>
      </c>
      <c r="E561" s="164" t="s">
        <v>31</v>
      </c>
      <c r="F561" s="165" t="s">
        <v>180</v>
      </c>
      <c r="H561" s="166">
        <v>10.441000000000001</v>
      </c>
      <c r="I561" s="167"/>
      <c r="L561" s="163"/>
      <c r="M561" s="168"/>
      <c r="T561" s="169"/>
      <c r="AT561" s="164" t="s">
        <v>177</v>
      </c>
      <c r="AU561" s="164" t="s">
        <v>87</v>
      </c>
      <c r="AV561" s="14" t="s">
        <v>173</v>
      </c>
      <c r="AW561" s="14" t="s">
        <v>38</v>
      </c>
      <c r="AX561" s="14" t="s">
        <v>39</v>
      </c>
      <c r="AY561" s="164" t="s">
        <v>165</v>
      </c>
    </row>
    <row r="562" spans="2:65" s="1" customFormat="1" ht="62.7" customHeight="1">
      <c r="B562" s="35"/>
      <c r="C562" s="132" t="s">
        <v>1050</v>
      </c>
      <c r="D562" s="132" t="s">
        <v>168</v>
      </c>
      <c r="E562" s="133" t="s">
        <v>1727</v>
      </c>
      <c r="F562" s="134" t="s">
        <v>1728</v>
      </c>
      <c r="G562" s="135" t="s">
        <v>183</v>
      </c>
      <c r="H562" s="136">
        <v>10.441000000000001</v>
      </c>
      <c r="I562" s="137"/>
      <c r="J562" s="138">
        <f>ROUND(I562*H562,2)</f>
        <v>0</v>
      </c>
      <c r="K562" s="134" t="s">
        <v>172</v>
      </c>
      <c r="L562" s="35"/>
      <c r="M562" s="139" t="s">
        <v>31</v>
      </c>
      <c r="N562" s="140" t="s">
        <v>49</v>
      </c>
      <c r="P562" s="141">
        <f>O562*H562</f>
        <v>0</v>
      </c>
      <c r="Q562" s="141">
        <v>6.6100000000000004E-3</v>
      </c>
      <c r="R562" s="141">
        <f>Q562*H562</f>
        <v>6.9015010000000016E-2</v>
      </c>
      <c r="S562" s="141">
        <v>0</v>
      </c>
      <c r="T562" s="142">
        <f>S562*H562</f>
        <v>0</v>
      </c>
      <c r="AR562" s="143" t="s">
        <v>313</v>
      </c>
      <c r="AT562" s="143" t="s">
        <v>168</v>
      </c>
      <c r="AU562" s="143" t="s">
        <v>87</v>
      </c>
      <c r="AY562" s="19" t="s">
        <v>165</v>
      </c>
      <c r="BE562" s="144">
        <f>IF(N562="základní",J562,0)</f>
        <v>0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9" t="s">
        <v>39</v>
      </c>
      <c r="BK562" s="144">
        <f>ROUND(I562*H562,2)</f>
        <v>0</v>
      </c>
      <c r="BL562" s="19" t="s">
        <v>313</v>
      </c>
      <c r="BM562" s="143" t="s">
        <v>2932</v>
      </c>
    </row>
    <row r="563" spans="2:65" s="1" customFormat="1" ht="10.199999999999999" hidden="1">
      <c r="B563" s="35"/>
      <c r="D563" s="145" t="s">
        <v>175</v>
      </c>
      <c r="F563" s="146" t="s">
        <v>1730</v>
      </c>
      <c r="I563" s="147"/>
      <c r="L563" s="35"/>
      <c r="M563" s="148"/>
      <c r="T563" s="56"/>
      <c r="AT563" s="19" t="s">
        <v>175</v>
      </c>
      <c r="AU563" s="19" t="s">
        <v>87</v>
      </c>
    </row>
    <row r="564" spans="2:65" s="12" customFormat="1" ht="10.199999999999999">
      <c r="B564" s="149"/>
      <c r="D564" s="150" t="s">
        <v>177</v>
      </c>
      <c r="E564" s="151" t="s">
        <v>31</v>
      </c>
      <c r="F564" s="152" t="s">
        <v>2880</v>
      </c>
      <c r="H564" s="151" t="s">
        <v>31</v>
      </c>
      <c r="I564" s="153"/>
      <c r="L564" s="149"/>
      <c r="M564" s="154"/>
      <c r="T564" s="155"/>
      <c r="AT564" s="151" t="s">
        <v>177</v>
      </c>
      <c r="AU564" s="151" t="s">
        <v>87</v>
      </c>
      <c r="AV564" s="12" t="s">
        <v>39</v>
      </c>
      <c r="AW564" s="12" t="s">
        <v>38</v>
      </c>
      <c r="AX564" s="12" t="s">
        <v>78</v>
      </c>
      <c r="AY564" s="151" t="s">
        <v>165</v>
      </c>
    </row>
    <row r="565" spans="2:65" s="13" customFormat="1" ht="10.199999999999999">
      <c r="B565" s="156"/>
      <c r="D565" s="150" t="s">
        <v>177</v>
      </c>
      <c r="E565" s="157" t="s">
        <v>31</v>
      </c>
      <c r="F565" s="158" t="s">
        <v>2881</v>
      </c>
      <c r="H565" s="159">
        <v>8.2810000000000006</v>
      </c>
      <c r="I565" s="160"/>
      <c r="L565" s="156"/>
      <c r="M565" s="161"/>
      <c r="T565" s="162"/>
      <c r="AT565" s="157" t="s">
        <v>177</v>
      </c>
      <c r="AU565" s="157" t="s">
        <v>87</v>
      </c>
      <c r="AV565" s="13" t="s">
        <v>87</v>
      </c>
      <c r="AW565" s="13" t="s">
        <v>38</v>
      </c>
      <c r="AX565" s="13" t="s">
        <v>78</v>
      </c>
      <c r="AY565" s="157" t="s">
        <v>165</v>
      </c>
    </row>
    <row r="566" spans="2:65" s="12" customFormat="1" ht="10.199999999999999">
      <c r="B566" s="149"/>
      <c r="D566" s="150" t="s">
        <v>177</v>
      </c>
      <c r="E566" s="151" t="s">
        <v>31</v>
      </c>
      <c r="F566" s="152" t="s">
        <v>2917</v>
      </c>
      <c r="H566" s="151" t="s">
        <v>31</v>
      </c>
      <c r="I566" s="153"/>
      <c r="L566" s="149"/>
      <c r="M566" s="154"/>
      <c r="T566" s="155"/>
      <c r="AT566" s="151" t="s">
        <v>177</v>
      </c>
      <c r="AU566" s="151" t="s">
        <v>87</v>
      </c>
      <c r="AV566" s="12" t="s">
        <v>39</v>
      </c>
      <c r="AW566" s="12" t="s">
        <v>38</v>
      </c>
      <c r="AX566" s="12" t="s">
        <v>78</v>
      </c>
      <c r="AY566" s="151" t="s">
        <v>165</v>
      </c>
    </row>
    <row r="567" spans="2:65" s="13" customFormat="1" ht="10.199999999999999">
      <c r="B567" s="156"/>
      <c r="D567" s="150" t="s">
        <v>177</v>
      </c>
      <c r="E567" s="157" t="s">
        <v>31</v>
      </c>
      <c r="F567" s="158" t="s">
        <v>2711</v>
      </c>
      <c r="H567" s="159">
        <v>2.16</v>
      </c>
      <c r="I567" s="160"/>
      <c r="L567" s="156"/>
      <c r="M567" s="161"/>
      <c r="T567" s="162"/>
      <c r="AT567" s="157" t="s">
        <v>177</v>
      </c>
      <c r="AU567" s="157" t="s">
        <v>87</v>
      </c>
      <c r="AV567" s="13" t="s">
        <v>87</v>
      </c>
      <c r="AW567" s="13" t="s">
        <v>38</v>
      </c>
      <c r="AX567" s="13" t="s">
        <v>78</v>
      </c>
      <c r="AY567" s="157" t="s">
        <v>165</v>
      </c>
    </row>
    <row r="568" spans="2:65" s="14" customFormat="1" ht="10.199999999999999">
      <c r="B568" s="163"/>
      <c r="D568" s="150" t="s">
        <v>177</v>
      </c>
      <c r="E568" s="164" t="s">
        <v>31</v>
      </c>
      <c r="F568" s="165" t="s">
        <v>180</v>
      </c>
      <c r="H568" s="166">
        <v>10.441000000000001</v>
      </c>
      <c r="I568" s="167"/>
      <c r="L568" s="163"/>
      <c r="M568" s="168"/>
      <c r="T568" s="169"/>
      <c r="AT568" s="164" t="s">
        <v>177</v>
      </c>
      <c r="AU568" s="164" t="s">
        <v>87</v>
      </c>
      <c r="AV568" s="14" t="s">
        <v>173</v>
      </c>
      <c r="AW568" s="14" t="s">
        <v>38</v>
      </c>
      <c r="AX568" s="14" t="s">
        <v>39</v>
      </c>
      <c r="AY568" s="164" t="s">
        <v>165</v>
      </c>
    </row>
    <row r="569" spans="2:65" s="1" customFormat="1" ht="55.5" customHeight="1">
      <c r="B569" s="35"/>
      <c r="C569" s="132" t="s">
        <v>1057</v>
      </c>
      <c r="D569" s="132" t="s">
        <v>168</v>
      </c>
      <c r="E569" s="133" t="s">
        <v>1732</v>
      </c>
      <c r="F569" s="134" t="s">
        <v>1733</v>
      </c>
      <c r="G569" s="135" t="s">
        <v>183</v>
      </c>
      <c r="H569" s="136">
        <v>10.441000000000001</v>
      </c>
      <c r="I569" s="137"/>
      <c r="J569" s="138">
        <f>ROUND(I569*H569,2)</f>
        <v>0</v>
      </c>
      <c r="K569" s="134" t="s">
        <v>172</v>
      </c>
      <c r="L569" s="35"/>
      <c r="M569" s="139" t="s">
        <v>31</v>
      </c>
      <c r="N569" s="140" t="s">
        <v>49</v>
      </c>
      <c r="P569" s="141">
        <f>O569*H569</f>
        <v>0</v>
      </c>
      <c r="Q569" s="141">
        <v>3.5E-4</v>
      </c>
      <c r="R569" s="141">
        <f>Q569*H569</f>
        <v>3.6543500000000002E-3</v>
      </c>
      <c r="S569" s="141">
        <v>0</v>
      </c>
      <c r="T569" s="142">
        <f>S569*H569</f>
        <v>0</v>
      </c>
      <c r="AR569" s="143" t="s">
        <v>313</v>
      </c>
      <c r="AT569" s="143" t="s">
        <v>168</v>
      </c>
      <c r="AU569" s="143" t="s">
        <v>87</v>
      </c>
      <c r="AY569" s="19" t="s">
        <v>165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9" t="s">
        <v>39</v>
      </c>
      <c r="BK569" s="144">
        <f>ROUND(I569*H569,2)</f>
        <v>0</v>
      </c>
      <c r="BL569" s="19" t="s">
        <v>313</v>
      </c>
      <c r="BM569" s="143" t="s">
        <v>2933</v>
      </c>
    </row>
    <row r="570" spans="2:65" s="1" customFormat="1" ht="10.199999999999999" hidden="1">
      <c r="B570" s="35"/>
      <c r="D570" s="145" t="s">
        <v>175</v>
      </c>
      <c r="F570" s="146" t="s">
        <v>1735</v>
      </c>
      <c r="I570" s="147"/>
      <c r="L570" s="35"/>
      <c r="M570" s="148"/>
      <c r="T570" s="56"/>
      <c r="AT570" s="19" t="s">
        <v>175</v>
      </c>
      <c r="AU570" s="19" t="s">
        <v>87</v>
      </c>
    </row>
    <row r="571" spans="2:65" s="1" customFormat="1" ht="33" customHeight="1">
      <c r="B571" s="35"/>
      <c r="C571" s="132" t="s">
        <v>1066</v>
      </c>
      <c r="D571" s="132" t="s">
        <v>168</v>
      </c>
      <c r="E571" s="133" t="s">
        <v>1737</v>
      </c>
      <c r="F571" s="134" t="s">
        <v>1738</v>
      </c>
      <c r="G571" s="135" t="s">
        <v>103</v>
      </c>
      <c r="H571" s="136">
        <v>6.5750000000000002</v>
      </c>
      <c r="I571" s="137"/>
      <c r="J571" s="138">
        <f>ROUND(I571*H571,2)</f>
        <v>0</v>
      </c>
      <c r="K571" s="134" t="s">
        <v>172</v>
      </c>
      <c r="L571" s="35"/>
      <c r="M571" s="139" t="s">
        <v>31</v>
      </c>
      <c r="N571" s="140" t="s">
        <v>49</v>
      </c>
      <c r="P571" s="141">
        <f>O571*H571</f>
        <v>0</v>
      </c>
      <c r="Q571" s="141">
        <v>2.1800000000000001E-3</v>
      </c>
      <c r="R571" s="141">
        <f>Q571*H571</f>
        <v>1.4333500000000001E-2</v>
      </c>
      <c r="S571" s="141">
        <v>0</v>
      </c>
      <c r="T571" s="142">
        <f>S571*H571</f>
        <v>0</v>
      </c>
      <c r="AR571" s="143" t="s">
        <v>313</v>
      </c>
      <c r="AT571" s="143" t="s">
        <v>168</v>
      </c>
      <c r="AU571" s="143" t="s">
        <v>87</v>
      </c>
      <c r="AY571" s="19" t="s">
        <v>165</v>
      </c>
      <c r="BE571" s="144">
        <f>IF(N571="základní",J571,0)</f>
        <v>0</v>
      </c>
      <c r="BF571" s="144">
        <f>IF(N571="snížená",J571,0)</f>
        <v>0</v>
      </c>
      <c r="BG571" s="144">
        <f>IF(N571="zákl. přenesená",J571,0)</f>
        <v>0</v>
      </c>
      <c r="BH571" s="144">
        <f>IF(N571="sníž. přenesená",J571,0)</f>
        <v>0</v>
      </c>
      <c r="BI571" s="144">
        <f>IF(N571="nulová",J571,0)</f>
        <v>0</v>
      </c>
      <c r="BJ571" s="19" t="s">
        <v>39</v>
      </c>
      <c r="BK571" s="144">
        <f>ROUND(I571*H571,2)</f>
        <v>0</v>
      </c>
      <c r="BL571" s="19" t="s">
        <v>313</v>
      </c>
      <c r="BM571" s="143" t="s">
        <v>2934</v>
      </c>
    </row>
    <row r="572" spans="2:65" s="1" customFormat="1" ht="10.199999999999999" hidden="1">
      <c r="B572" s="35"/>
      <c r="D572" s="145" t="s">
        <v>175</v>
      </c>
      <c r="F572" s="146" t="s">
        <v>1740</v>
      </c>
      <c r="I572" s="147"/>
      <c r="L572" s="35"/>
      <c r="M572" s="148"/>
      <c r="T572" s="56"/>
      <c r="AT572" s="19" t="s">
        <v>175</v>
      </c>
      <c r="AU572" s="19" t="s">
        <v>87</v>
      </c>
    </row>
    <row r="573" spans="2:65" s="12" customFormat="1" ht="10.199999999999999">
      <c r="B573" s="149"/>
      <c r="D573" s="150" t="s">
        <v>177</v>
      </c>
      <c r="E573" s="151" t="s">
        <v>31</v>
      </c>
      <c r="F573" s="152" t="s">
        <v>2935</v>
      </c>
      <c r="H573" s="151" t="s">
        <v>31</v>
      </c>
      <c r="I573" s="153"/>
      <c r="L573" s="149"/>
      <c r="M573" s="154"/>
      <c r="T573" s="155"/>
      <c r="AT573" s="151" t="s">
        <v>177</v>
      </c>
      <c r="AU573" s="151" t="s">
        <v>87</v>
      </c>
      <c r="AV573" s="12" t="s">
        <v>39</v>
      </c>
      <c r="AW573" s="12" t="s">
        <v>38</v>
      </c>
      <c r="AX573" s="12" t="s">
        <v>78</v>
      </c>
      <c r="AY573" s="151" t="s">
        <v>165</v>
      </c>
    </row>
    <row r="574" spans="2:65" s="13" customFormat="1" ht="10.199999999999999">
      <c r="B574" s="156"/>
      <c r="D574" s="150" t="s">
        <v>177</v>
      </c>
      <c r="E574" s="157" t="s">
        <v>31</v>
      </c>
      <c r="F574" s="158" t="s">
        <v>2936</v>
      </c>
      <c r="H574" s="159">
        <v>5.7750000000000004</v>
      </c>
      <c r="I574" s="160"/>
      <c r="L574" s="156"/>
      <c r="M574" s="161"/>
      <c r="T574" s="162"/>
      <c r="AT574" s="157" t="s">
        <v>177</v>
      </c>
      <c r="AU574" s="157" t="s">
        <v>87</v>
      </c>
      <c r="AV574" s="13" t="s">
        <v>87</v>
      </c>
      <c r="AW574" s="13" t="s">
        <v>38</v>
      </c>
      <c r="AX574" s="13" t="s">
        <v>78</v>
      </c>
      <c r="AY574" s="157" t="s">
        <v>165</v>
      </c>
    </row>
    <row r="575" spans="2:65" s="12" customFormat="1" ht="10.199999999999999">
      <c r="B575" s="149"/>
      <c r="D575" s="150" t="s">
        <v>177</v>
      </c>
      <c r="E575" s="151" t="s">
        <v>31</v>
      </c>
      <c r="F575" s="152" t="s">
        <v>2937</v>
      </c>
      <c r="H575" s="151" t="s">
        <v>31</v>
      </c>
      <c r="I575" s="153"/>
      <c r="L575" s="149"/>
      <c r="M575" s="154"/>
      <c r="T575" s="155"/>
      <c r="AT575" s="151" t="s">
        <v>177</v>
      </c>
      <c r="AU575" s="151" t="s">
        <v>87</v>
      </c>
      <c r="AV575" s="12" t="s">
        <v>39</v>
      </c>
      <c r="AW575" s="12" t="s">
        <v>38</v>
      </c>
      <c r="AX575" s="12" t="s">
        <v>78</v>
      </c>
      <c r="AY575" s="151" t="s">
        <v>165</v>
      </c>
    </row>
    <row r="576" spans="2:65" s="13" customFormat="1" ht="10.199999999999999">
      <c r="B576" s="156"/>
      <c r="D576" s="150" t="s">
        <v>177</v>
      </c>
      <c r="E576" s="157" t="s">
        <v>31</v>
      </c>
      <c r="F576" s="158" t="s">
        <v>235</v>
      </c>
      <c r="H576" s="159">
        <v>0.8</v>
      </c>
      <c r="I576" s="160"/>
      <c r="L576" s="156"/>
      <c r="M576" s="161"/>
      <c r="T576" s="162"/>
      <c r="AT576" s="157" t="s">
        <v>177</v>
      </c>
      <c r="AU576" s="157" t="s">
        <v>87</v>
      </c>
      <c r="AV576" s="13" t="s">
        <v>87</v>
      </c>
      <c r="AW576" s="13" t="s">
        <v>38</v>
      </c>
      <c r="AX576" s="13" t="s">
        <v>78</v>
      </c>
      <c r="AY576" s="157" t="s">
        <v>165</v>
      </c>
    </row>
    <row r="577" spans="2:65" s="14" customFormat="1" ht="10.199999999999999">
      <c r="B577" s="163"/>
      <c r="D577" s="150" t="s">
        <v>177</v>
      </c>
      <c r="E577" s="164" t="s">
        <v>31</v>
      </c>
      <c r="F577" s="165" t="s">
        <v>180</v>
      </c>
      <c r="H577" s="166">
        <v>6.5750000000000002</v>
      </c>
      <c r="I577" s="167"/>
      <c r="L577" s="163"/>
      <c r="M577" s="168"/>
      <c r="T577" s="169"/>
      <c r="AT577" s="164" t="s">
        <v>177</v>
      </c>
      <c r="AU577" s="164" t="s">
        <v>87</v>
      </c>
      <c r="AV577" s="14" t="s">
        <v>173</v>
      </c>
      <c r="AW577" s="14" t="s">
        <v>38</v>
      </c>
      <c r="AX577" s="14" t="s">
        <v>39</v>
      </c>
      <c r="AY577" s="164" t="s">
        <v>165</v>
      </c>
    </row>
    <row r="578" spans="2:65" s="1" customFormat="1" ht="37.799999999999997" customHeight="1">
      <c r="B578" s="35"/>
      <c r="C578" s="132" t="s">
        <v>1073</v>
      </c>
      <c r="D578" s="132" t="s">
        <v>168</v>
      </c>
      <c r="E578" s="133" t="s">
        <v>2938</v>
      </c>
      <c r="F578" s="134" t="s">
        <v>2939</v>
      </c>
      <c r="G578" s="135" t="s">
        <v>103</v>
      </c>
      <c r="H578" s="136">
        <v>5.0750000000000002</v>
      </c>
      <c r="I578" s="137"/>
      <c r="J578" s="138">
        <f>ROUND(I578*H578,2)</f>
        <v>0</v>
      </c>
      <c r="K578" s="134" t="s">
        <v>172</v>
      </c>
      <c r="L578" s="35"/>
      <c r="M578" s="139" t="s">
        <v>31</v>
      </c>
      <c r="N578" s="140" t="s">
        <v>49</v>
      </c>
      <c r="P578" s="141">
        <f>O578*H578</f>
        <v>0</v>
      </c>
      <c r="Q578" s="141">
        <v>2.2799999999999999E-3</v>
      </c>
      <c r="R578" s="141">
        <f>Q578*H578</f>
        <v>1.1571E-2</v>
      </c>
      <c r="S578" s="141">
        <v>0</v>
      </c>
      <c r="T578" s="142">
        <f>S578*H578</f>
        <v>0</v>
      </c>
      <c r="AR578" s="143" t="s">
        <v>313</v>
      </c>
      <c r="AT578" s="143" t="s">
        <v>168</v>
      </c>
      <c r="AU578" s="143" t="s">
        <v>87</v>
      </c>
      <c r="AY578" s="19" t="s">
        <v>165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9" t="s">
        <v>39</v>
      </c>
      <c r="BK578" s="144">
        <f>ROUND(I578*H578,2)</f>
        <v>0</v>
      </c>
      <c r="BL578" s="19" t="s">
        <v>313</v>
      </c>
      <c r="BM578" s="143" t="s">
        <v>2940</v>
      </c>
    </row>
    <row r="579" spans="2:65" s="1" customFormat="1" ht="10.199999999999999" hidden="1">
      <c r="B579" s="35"/>
      <c r="D579" s="145" t="s">
        <v>175</v>
      </c>
      <c r="F579" s="146" t="s">
        <v>2941</v>
      </c>
      <c r="I579" s="147"/>
      <c r="L579" s="35"/>
      <c r="M579" s="148"/>
      <c r="T579" s="56"/>
      <c r="AT579" s="19" t="s">
        <v>175</v>
      </c>
      <c r="AU579" s="19" t="s">
        <v>87</v>
      </c>
    </row>
    <row r="580" spans="2:65" s="12" customFormat="1" ht="10.199999999999999">
      <c r="B580" s="149"/>
      <c r="D580" s="150" t="s">
        <v>177</v>
      </c>
      <c r="E580" s="151" t="s">
        <v>31</v>
      </c>
      <c r="F580" s="152" t="s">
        <v>2942</v>
      </c>
      <c r="H580" s="151" t="s">
        <v>31</v>
      </c>
      <c r="I580" s="153"/>
      <c r="L580" s="149"/>
      <c r="M580" s="154"/>
      <c r="T580" s="155"/>
      <c r="AT580" s="151" t="s">
        <v>177</v>
      </c>
      <c r="AU580" s="151" t="s">
        <v>87</v>
      </c>
      <c r="AV580" s="12" t="s">
        <v>39</v>
      </c>
      <c r="AW580" s="12" t="s">
        <v>38</v>
      </c>
      <c r="AX580" s="12" t="s">
        <v>78</v>
      </c>
      <c r="AY580" s="151" t="s">
        <v>165</v>
      </c>
    </row>
    <row r="581" spans="2:65" s="13" customFormat="1" ht="10.199999999999999">
      <c r="B581" s="156"/>
      <c r="D581" s="150" t="s">
        <v>177</v>
      </c>
      <c r="E581" s="157" t="s">
        <v>31</v>
      </c>
      <c r="F581" s="158" t="s">
        <v>2943</v>
      </c>
      <c r="H581" s="159">
        <v>3.125</v>
      </c>
      <c r="I581" s="160"/>
      <c r="L581" s="156"/>
      <c r="M581" s="161"/>
      <c r="T581" s="162"/>
      <c r="AT581" s="157" t="s">
        <v>177</v>
      </c>
      <c r="AU581" s="157" t="s">
        <v>87</v>
      </c>
      <c r="AV581" s="13" t="s">
        <v>87</v>
      </c>
      <c r="AW581" s="13" t="s">
        <v>38</v>
      </c>
      <c r="AX581" s="13" t="s">
        <v>78</v>
      </c>
      <c r="AY581" s="157" t="s">
        <v>165</v>
      </c>
    </row>
    <row r="582" spans="2:65" s="12" customFormat="1" ht="10.199999999999999">
      <c r="B582" s="149"/>
      <c r="D582" s="150" t="s">
        <v>177</v>
      </c>
      <c r="E582" s="151" t="s">
        <v>31</v>
      </c>
      <c r="F582" s="152" t="s">
        <v>2937</v>
      </c>
      <c r="H582" s="151" t="s">
        <v>31</v>
      </c>
      <c r="I582" s="153"/>
      <c r="L582" s="149"/>
      <c r="M582" s="154"/>
      <c r="T582" s="155"/>
      <c r="AT582" s="151" t="s">
        <v>177</v>
      </c>
      <c r="AU582" s="151" t="s">
        <v>87</v>
      </c>
      <c r="AV582" s="12" t="s">
        <v>39</v>
      </c>
      <c r="AW582" s="12" t="s">
        <v>38</v>
      </c>
      <c r="AX582" s="12" t="s">
        <v>78</v>
      </c>
      <c r="AY582" s="151" t="s">
        <v>165</v>
      </c>
    </row>
    <row r="583" spans="2:65" s="13" customFormat="1" ht="10.199999999999999">
      <c r="B583" s="156"/>
      <c r="D583" s="150" t="s">
        <v>177</v>
      </c>
      <c r="E583" s="157" t="s">
        <v>31</v>
      </c>
      <c r="F583" s="158" t="s">
        <v>2944</v>
      </c>
      <c r="H583" s="159">
        <v>1.95</v>
      </c>
      <c r="I583" s="160"/>
      <c r="L583" s="156"/>
      <c r="M583" s="161"/>
      <c r="T583" s="162"/>
      <c r="AT583" s="157" t="s">
        <v>177</v>
      </c>
      <c r="AU583" s="157" t="s">
        <v>87</v>
      </c>
      <c r="AV583" s="13" t="s">
        <v>87</v>
      </c>
      <c r="AW583" s="13" t="s">
        <v>38</v>
      </c>
      <c r="AX583" s="13" t="s">
        <v>78</v>
      </c>
      <c r="AY583" s="157" t="s">
        <v>165</v>
      </c>
    </row>
    <row r="584" spans="2:65" s="14" customFormat="1" ht="10.199999999999999">
      <c r="B584" s="163"/>
      <c r="D584" s="150" t="s">
        <v>177</v>
      </c>
      <c r="E584" s="164" t="s">
        <v>31</v>
      </c>
      <c r="F584" s="165" t="s">
        <v>180</v>
      </c>
      <c r="H584" s="166">
        <v>5.0750000000000002</v>
      </c>
      <c r="I584" s="167"/>
      <c r="L584" s="163"/>
      <c r="M584" s="168"/>
      <c r="T584" s="169"/>
      <c r="AT584" s="164" t="s">
        <v>177</v>
      </c>
      <c r="AU584" s="164" t="s">
        <v>87</v>
      </c>
      <c r="AV584" s="14" t="s">
        <v>173</v>
      </c>
      <c r="AW584" s="14" t="s">
        <v>38</v>
      </c>
      <c r="AX584" s="14" t="s">
        <v>39</v>
      </c>
      <c r="AY584" s="164" t="s">
        <v>165</v>
      </c>
    </row>
    <row r="585" spans="2:65" s="1" customFormat="1" ht="33" customHeight="1">
      <c r="B585" s="35"/>
      <c r="C585" s="132" t="s">
        <v>1079</v>
      </c>
      <c r="D585" s="132" t="s">
        <v>168</v>
      </c>
      <c r="E585" s="133" t="s">
        <v>2945</v>
      </c>
      <c r="F585" s="134" t="s">
        <v>2946</v>
      </c>
      <c r="G585" s="135" t="s">
        <v>103</v>
      </c>
      <c r="H585" s="136">
        <v>12.5</v>
      </c>
      <c r="I585" s="137"/>
      <c r="J585" s="138">
        <f>ROUND(I585*H585,2)</f>
        <v>0</v>
      </c>
      <c r="K585" s="134" t="s">
        <v>31</v>
      </c>
      <c r="L585" s="35"/>
      <c r="M585" s="139" t="s">
        <v>31</v>
      </c>
      <c r="N585" s="140" t="s">
        <v>49</v>
      </c>
      <c r="P585" s="141">
        <f>O585*H585</f>
        <v>0</v>
      </c>
      <c r="Q585" s="141">
        <v>4.3600000000000002E-3</v>
      </c>
      <c r="R585" s="141">
        <f>Q585*H585</f>
        <v>5.45E-2</v>
      </c>
      <c r="S585" s="141">
        <v>0</v>
      </c>
      <c r="T585" s="142">
        <f>S585*H585</f>
        <v>0</v>
      </c>
      <c r="AR585" s="143" t="s">
        <v>313</v>
      </c>
      <c r="AT585" s="143" t="s">
        <v>168</v>
      </c>
      <c r="AU585" s="143" t="s">
        <v>87</v>
      </c>
      <c r="AY585" s="19" t="s">
        <v>165</v>
      </c>
      <c r="BE585" s="144">
        <f>IF(N585="základní",J585,0)</f>
        <v>0</v>
      </c>
      <c r="BF585" s="144">
        <f>IF(N585="snížená",J585,0)</f>
        <v>0</v>
      </c>
      <c r="BG585" s="144">
        <f>IF(N585="zákl. přenesená",J585,0)</f>
        <v>0</v>
      </c>
      <c r="BH585" s="144">
        <f>IF(N585="sníž. přenesená",J585,0)</f>
        <v>0</v>
      </c>
      <c r="BI585" s="144">
        <f>IF(N585="nulová",J585,0)</f>
        <v>0</v>
      </c>
      <c r="BJ585" s="19" t="s">
        <v>39</v>
      </c>
      <c r="BK585" s="144">
        <f>ROUND(I585*H585,2)</f>
        <v>0</v>
      </c>
      <c r="BL585" s="19" t="s">
        <v>313</v>
      </c>
      <c r="BM585" s="143" t="s">
        <v>2947</v>
      </c>
    </row>
    <row r="586" spans="2:65" s="12" customFormat="1" ht="10.199999999999999">
      <c r="B586" s="149"/>
      <c r="D586" s="150" t="s">
        <v>177</v>
      </c>
      <c r="E586" s="151" t="s">
        <v>31</v>
      </c>
      <c r="F586" s="152" t="s">
        <v>2948</v>
      </c>
      <c r="H586" s="151" t="s">
        <v>31</v>
      </c>
      <c r="I586" s="153"/>
      <c r="L586" s="149"/>
      <c r="M586" s="154"/>
      <c r="T586" s="155"/>
      <c r="AT586" s="151" t="s">
        <v>177</v>
      </c>
      <c r="AU586" s="151" t="s">
        <v>87</v>
      </c>
      <c r="AV586" s="12" t="s">
        <v>39</v>
      </c>
      <c r="AW586" s="12" t="s">
        <v>38</v>
      </c>
      <c r="AX586" s="12" t="s">
        <v>78</v>
      </c>
      <c r="AY586" s="151" t="s">
        <v>165</v>
      </c>
    </row>
    <row r="587" spans="2:65" s="13" customFormat="1" ht="10.199999999999999">
      <c r="B587" s="156"/>
      <c r="D587" s="150" t="s">
        <v>177</v>
      </c>
      <c r="E587" s="157" t="s">
        <v>31</v>
      </c>
      <c r="F587" s="158" t="s">
        <v>2949</v>
      </c>
      <c r="H587" s="159">
        <v>12.5</v>
      </c>
      <c r="I587" s="160"/>
      <c r="L587" s="156"/>
      <c r="M587" s="161"/>
      <c r="T587" s="162"/>
      <c r="AT587" s="157" t="s">
        <v>177</v>
      </c>
      <c r="AU587" s="157" t="s">
        <v>87</v>
      </c>
      <c r="AV587" s="13" t="s">
        <v>87</v>
      </c>
      <c r="AW587" s="13" t="s">
        <v>38</v>
      </c>
      <c r="AX587" s="13" t="s">
        <v>78</v>
      </c>
      <c r="AY587" s="157" t="s">
        <v>165</v>
      </c>
    </row>
    <row r="588" spans="2:65" s="14" customFormat="1" ht="10.199999999999999">
      <c r="B588" s="163"/>
      <c r="D588" s="150" t="s">
        <v>177</v>
      </c>
      <c r="E588" s="164" t="s">
        <v>31</v>
      </c>
      <c r="F588" s="165" t="s">
        <v>180</v>
      </c>
      <c r="H588" s="166">
        <v>12.5</v>
      </c>
      <c r="I588" s="167"/>
      <c r="L588" s="163"/>
      <c r="M588" s="168"/>
      <c r="T588" s="169"/>
      <c r="AT588" s="164" t="s">
        <v>177</v>
      </c>
      <c r="AU588" s="164" t="s">
        <v>87</v>
      </c>
      <c r="AV588" s="14" t="s">
        <v>173</v>
      </c>
      <c r="AW588" s="14" t="s">
        <v>38</v>
      </c>
      <c r="AX588" s="14" t="s">
        <v>39</v>
      </c>
      <c r="AY588" s="164" t="s">
        <v>165</v>
      </c>
    </row>
    <row r="589" spans="2:65" s="1" customFormat="1" ht="37.799999999999997" customHeight="1">
      <c r="B589" s="35"/>
      <c r="C589" s="132" t="s">
        <v>1087</v>
      </c>
      <c r="D589" s="132" t="s">
        <v>168</v>
      </c>
      <c r="E589" s="133" t="s">
        <v>2950</v>
      </c>
      <c r="F589" s="134" t="s">
        <v>2951</v>
      </c>
      <c r="G589" s="135" t="s">
        <v>103</v>
      </c>
      <c r="H589" s="136">
        <v>3.125</v>
      </c>
      <c r="I589" s="137"/>
      <c r="J589" s="138">
        <f>ROUND(I589*H589,2)</f>
        <v>0</v>
      </c>
      <c r="K589" s="134" t="s">
        <v>172</v>
      </c>
      <c r="L589" s="35"/>
      <c r="M589" s="139" t="s">
        <v>31</v>
      </c>
      <c r="N589" s="140" t="s">
        <v>49</v>
      </c>
      <c r="P589" s="141">
        <f>O589*H589</f>
        <v>0</v>
      </c>
      <c r="Q589" s="141">
        <v>6.96E-3</v>
      </c>
      <c r="R589" s="141">
        <f>Q589*H589</f>
        <v>2.1749999999999999E-2</v>
      </c>
      <c r="S589" s="141">
        <v>0</v>
      </c>
      <c r="T589" s="142">
        <f>S589*H589</f>
        <v>0</v>
      </c>
      <c r="AR589" s="143" t="s">
        <v>313</v>
      </c>
      <c r="AT589" s="143" t="s">
        <v>168</v>
      </c>
      <c r="AU589" s="143" t="s">
        <v>87</v>
      </c>
      <c r="AY589" s="19" t="s">
        <v>165</v>
      </c>
      <c r="BE589" s="144">
        <f>IF(N589="základní",J589,0)</f>
        <v>0</v>
      </c>
      <c r="BF589" s="144">
        <f>IF(N589="snížená",J589,0)</f>
        <v>0</v>
      </c>
      <c r="BG589" s="144">
        <f>IF(N589="zákl. přenesená",J589,0)</f>
        <v>0</v>
      </c>
      <c r="BH589" s="144">
        <f>IF(N589="sníž. přenesená",J589,0)</f>
        <v>0</v>
      </c>
      <c r="BI589" s="144">
        <f>IF(N589="nulová",J589,0)</f>
        <v>0</v>
      </c>
      <c r="BJ589" s="19" t="s">
        <v>39</v>
      </c>
      <c r="BK589" s="144">
        <f>ROUND(I589*H589,2)</f>
        <v>0</v>
      </c>
      <c r="BL589" s="19" t="s">
        <v>313</v>
      </c>
      <c r="BM589" s="143" t="s">
        <v>2952</v>
      </c>
    </row>
    <row r="590" spans="2:65" s="1" customFormat="1" ht="10.199999999999999" hidden="1">
      <c r="B590" s="35"/>
      <c r="D590" s="145" t="s">
        <v>175</v>
      </c>
      <c r="F590" s="146" t="s">
        <v>2953</v>
      </c>
      <c r="I590" s="147"/>
      <c r="L590" s="35"/>
      <c r="M590" s="148"/>
      <c r="T590" s="56"/>
      <c r="AT590" s="19" t="s">
        <v>175</v>
      </c>
      <c r="AU590" s="19" t="s">
        <v>87</v>
      </c>
    </row>
    <row r="591" spans="2:65" s="12" customFormat="1" ht="10.199999999999999">
      <c r="B591" s="149"/>
      <c r="D591" s="150" t="s">
        <v>177</v>
      </c>
      <c r="E591" s="151" t="s">
        <v>31</v>
      </c>
      <c r="F591" s="152" t="s">
        <v>2954</v>
      </c>
      <c r="H591" s="151" t="s">
        <v>31</v>
      </c>
      <c r="I591" s="153"/>
      <c r="L591" s="149"/>
      <c r="M591" s="154"/>
      <c r="T591" s="155"/>
      <c r="AT591" s="151" t="s">
        <v>177</v>
      </c>
      <c r="AU591" s="151" t="s">
        <v>87</v>
      </c>
      <c r="AV591" s="12" t="s">
        <v>39</v>
      </c>
      <c r="AW591" s="12" t="s">
        <v>38</v>
      </c>
      <c r="AX591" s="12" t="s">
        <v>78</v>
      </c>
      <c r="AY591" s="151" t="s">
        <v>165</v>
      </c>
    </row>
    <row r="592" spans="2:65" s="13" customFormat="1" ht="10.199999999999999">
      <c r="B592" s="156"/>
      <c r="D592" s="150" t="s">
        <v>177</v>
      </c>
      <c r="E592" s="157" t="s">
        <v>31</v>
      </c>
      <c r="F592" s="158" t="s">
        <v>2943</v>
      </c>
      <c r="H592" s="159">
        <v>3.125</v>
      </c>
      <c r="I592" s="160"/>
      <c r="L592" s="156"/>
      <c r="M592" s="161"/>
      <c r="T592" s="162"/>
      <c r="AT592" s="157" t="s">
        <v>177</v>
      </c>
      <c r="AU592" s="157" t="s">
        <v>87</v>
      </c>
      <c r="AV592" s="13" t="s">
        <v>87</v>
      </c>
      <c r="AW592" s="13" t="s">
        <v>38</v>
      </c>
      <c r="AX592" s="13" t="s">
        <v>78</v>
      </c>
      <c r="AY592" s="157" t="s">
        <v>165</v>
      </c>
    </row>
    <row r="593" spans="2:65" s="14" customFormat="1" ht="10.199999999999999">
      <c r="B593" s="163"/>
      <c r="D593" s="150" t="s">
        <v>177</v>
      </c>
      <c r="E593" s="164" t="s">
        <v>31</v>
      </c>
      <c r="F593" s="165" t="s">
        <v>180</v>
      </c>
      <c r="H593" s="166">
        <v>3.125</v>
      </c>
      <c r="I593" s="167"/>
      <c r="L593" s="163"/>
      <c r="M593" s="168"/>
      <c r="T593" s="169"/>
      <c r="AT593" s="164" t="s">
        <v>177</v>
      </c>
      <c r="AU593" s="164" t="s">
        <v>87</v>
      </c>
      <c r="AV593" s="14" t="s">
        <v>173</v>
      </c>
      <c r="AW593" s="14" t="s">
        <v>38</v>
      </c>
      <c r="AX593" s="14" t="s">
        <v>39</v>
      </c>
      <c r="AY593" s="164" t="s">
        <v>165</v>
      </c>
    </row>
    <row r="594" spans="2:65" s="1" customFormat="1" ht="24.15" customHeight="1">
      <c r="B594" s="35"/>
      <c r="C594" s="132" t="s">
        <v>1096</v>
      </c>
      <c r="D594" s="132" t="s">
        <v>168</v>
      </c>
      <c r="E594" s="133" t="s">
        <v>2955</v>
      </c>
      <c r="F594" s="134" t="s">
        <v>2956</v>
      </c>
      <c r="G594" s="135" t="s">
        <v>103</v>
      </c>
      <c r="H594" s="136">
        <v>3.125</v>
      </c>
      <c r="I594" s="137"/>
      <c r="J594" s="138">
        <f>ROUND(I594*H594,2)</f>
        <v>0</v>
      </c>
      <c r="K594" s="134" t="s">
        <v>31</v>
      </c>
      <c r="L594" s="35"/>
      <c r="M594" s="139" t="s">
        <v>31</v>
      </c>
      <c r="N594" s="140" t="s">
        <v>49</v>
      </c>
      <c r="P594" s="141">
        <f>O594*H594</f>
        <v>0</v>
      </c>
      <c r="Q594" s="141">
        <v>8.7100000000000007E-3</v>
      </c>
      <c r="R594" s="141">
        <f>Q594*H594</f>
        <v>2.7218750000000003E-2</v>
      </c>
      <c r="S594" s="141">
        <v>0</v>
      </c>
      <c r="T594" s="142">
        <f>S594*H594</f>
        <v>0</v>
      </c>
      <c r="AR594" s="143" t="s">
        <v>313</v>
      </c>
      <c r="AT594" s="143" t="s">
        <v>168</v>
      </c>
      <c r="AU594" s="143" t="s">
        <v>87</v>
      </c>
      <c r="AY594" s="19" t="s">
        <v>165</v>
      </c>
      <c r="BE594" s="144">
        <f>IF(N594="základní",J594,0)</f>
        <v>0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9" t="s">
        <v>39</v>
      </c>
      <c r="BK594" s="144">
        <f>ROUND(I594*H594,2)</f>
        <v>0</v>
      </c>
      <c r="BL594" s="19" t="s">
        <v>313</v>
      </c>
      <c r="BM594" s="143" t="s">
        <v>2957</v>
      </c>
    </row>
    <row r="595" spans="2:65" s="1" customFormat="1" ht="44.25" customHeight="1">
      <c r="B595" s="35"/>
      <c r="C595" s="132" t="s">
        <v>1103</v>
      </c>
      <c r="D595" s="132" t="s">
        <v>168</v>
      </c>
      <c r="E595" s="133" t="s">
        <v>1795</v>
      </c>
      <c r="F595" s="134" t="s">
        <v>1796</v>
      </c>
      <c r="G595" s="135" t="s">
        <v>103</v>
      </c>
      <c r="H595" s="136">
        <v>6.2750000000000004</v>
      </c>
      <c r="I595" s="137"/>
      <c r="J595" s="138">
        <f>ROUND(I595*H595,2)</f>
        <v>0</v>
      </c>
      <c r="K595" s="134" t="s">
        <v>172</v>
      </c>
      <c r="L595" s="35"/>
      <c r="M595" s="139" t="s">
        <v>31</v>
      </c>
      <c r="N595" s="140" t="s">
        <v>49</v>
      </c>
      <c r="P595" s="141">
        <f>O595*H595</f>
        <v>0</v>
      </c>
      <c r="Q595" s="141">
        <v>2.8900000000000002E-3</v>
      </c>
      <c r="R595" s="141">
        <f>Q595*H595</f>
        <v>1.8134750000000002E-2</v>
      </c>
      <c r="S595" s="141">
        <v>0</v>
      </c>
      <c r="T595" s="142">
        <f>S595*H595</f>
        <v>0</v>
      </c>
      <c r="AR595" s="143" t="s">
        <v>313</v>
      </c>
      <c r="AT595" s="143" t="s">
        <v>168</v>
      </c>
      <c r="AU595" s="143" t="s">
        <v>87</v>
      </c>
      <c r="AY595" s="19" t="s">
        <v>165</v>
      </c>
      <c r="BE595" s="144">
        <f>IF(N595="základní",J595,0)</f>
        <v>0</v>
      </c>
      <c r="BF595" s="144">
        <f>IF(N595="snížená",J595,0)</f>
        <v>0</v>
      </c>
      <c r="BG595" s="144">
        <f>IF(N595="zákl. přenesená",J595,0)</f>
        <v>0</v>
      </c>
      <c r="BH595" s="144">
        <f>IF(N595="sníž. přenesená",J595,0)</f>
        <v>0</v>
      </c>
      <c r="BI595" s="144">
        <f>IF(N595="nulová",J595,0)</f>
        <v>0</v>
      </c>
      <c r="BJ595" s="19" t="s">
        <v>39</v>
      </c>
      <c r="BK595" s="144">
        <f>ROUND(I595*H595,2)</f>
        <v>0</v>
      </c>
      <c r="BL595" s="19" t="s">
        <v>313</v>
      </c>
      <c r="BM595" s="143" t="s">
        <v>2958</v>
      </c>
    </row>
    <row r="596" spans="2:65" s="1" customFormat="1" ht="10.199999999999999" hidden="1">
      <c r="B596" s="35"/>
      <c r="D596" s="145" t="s">
        <v>175</v>
      </c>
      <c r="F596" s="146" t="s">
        <v>1798</v>
      </c>
      <c r="I596" s="147"/>
      <c r="L596" s="35"/>
      <c r="M596" s="148"/>
      <c r="T596" s="56"/>
      <c r="AT596" s="19" t="s">
        <v>175</v>
      </c>
      <c r="AU596" s="19" t="s">
        <v>87</v>
      </c>
    </row>
    <row r="597" spans="2:65" s="12" customFormat="1" ht="10.199999999999999">
      <c r="B597" s="149"/>
      <c r="D597" s="150" t="s">
        <v>177</v>
      </c>
      <c r="E597" s="151" t="s">
        <v>31</v>
      </c>
      <c r="F597" s="152" t="s">
        <v>2959</v>
      </c>
      <c r="H597" s="151" t="s">
        <v>31</v>
      </c>
      <c r="I597" s="153"/>
      <c r="L597" s="149"/>
      <c r="M597" s="154"/>
      <c r="T597" s="155"/>
      <c r="AT597" s="151" t="s">
        <v>177</v>
      </c>
      <c r="AU597" s="151" t="s">
        <v>87</v>
      </c>
      <c r="AV597" s="12" t="s">
        <v>39</v>
      </c>
      <c r="AW597" s="12" t="s">
        <v>38</v>
      </c>
      <c r="AX597" s="12" t="s">
        <v>78</v>
      </c>
      <c r="AY597" s="151" t="s">
        <v>165</v>
      </c>
    </row>
    <row r="598" spans="2:65" s="13" customFormat="1" ht="10.199999999999999">
      <c r="B598" s="156"/>
      <c r="D598" s="150" t="s">
        <v>177</v>
      </c>
      <c r="E598" s="157" t="s">
        <v>31</v>
      </c>
      <c r="F598" s="158" t="s">
        <v>2960</v>
      </c>
      <c r="H598" s="159">
        <v>2.65</v>
      </c>
      <c r="I598" s="160"/>
      <c r="L598" s="156"/>
      <c r="M598" s="161"/>
      <c r="T598" s="162"/>
      <c r="AT598" s="157" t="s">
        <v>177</v>
      </c>
      <c r="AU598" s="157" t="s">
        <v>87</v>
      </c>
      <c r="AV598" s="13" t="s">
        <v>87</v>
      </c>
      <c r="AW598" s="13" t="s">
        <v>38</v>
      </c>
      <c r="AX598" s="13" t="s">
        <v>78</v>
      </c>
      <c r="AY598" s="157" t="s">
        <v>165</v>
      </c>
    </row>
    <row r="599" spans="2:65" s="12" customFormat="1" ht="10.199999999999999">
      <c r="B599" s="149"/>
      <c r="D599" s="150" t="s">
        <v>177</v>
      </c>
      <c r="E599" s="151" t="s">
        <v>31</v>
      </c>
      <c r="F599" s="152" t="s">
        <v>2937</v>
      </c>
      <c r="H599" s="151" t="s">
        <v>31</v>
      </c>
      <c r="I599" s="153"/>
      <c r="L599" s="149"/>
      <c r="M599" s="154"/>
      <c r="T599" s="155"/>
      <c r="AT599" s="151" t="s">
        <v>177</v>
      </c>
      <c r="AU599" s="151" t="s">
        <v>87</v>
      </c>
      <c r="AV599" s="12" t="s">
        <v>39</v>
      </c>
      <c r="AW599" s="12" t="s">
        <v>38</v>
      </c>
      <c r="AX599" s="12" t="s">
        <v>78</v>
      </c>
      <c r="AY599" s="151" t="s">
        <v>165</v>
      </c>
    </row>
    <row r="600" spans="2:65" s="13" customFormat="1" ht="10.199999999999999">
      <c r="B600" s="156"/>
      <c r="D600" s="150" t="s">
        <v>177</v>
      </c>
      <c r="E600" s="157" t="s">
        <v>31</v>
      </c>
      <c r="F600" s="158" t="s">
        <v>2961</v>
      </c>
      <c r="H600" s="159">
        <v>3.625</v>
      </c>
      <c r="I600" s="160"/>
      <c r="L600" s="156"/>
      <c r="M600" s="161"/>
      <c r="T600" s="162"/>
      <c r="AT600" s="157" t="s">
        <v>177</v>
      </c>
      <c r="AU600" s="157" t="s">
        <v>87</v>
      </c>
      <c r="AV600" s="13" t="s">
        <v>87</v>
      </c>
      <c r="AW600" s="13" t="s">
        <v>38</v>
      </c>
      <c r="AX600" s="13" t="s">
        <v>78</v>
      </c>
      <c r="AY600" s="157" t="s">
        <v>165</v>
      </c>
    </row>
    <row r="601" spans="2:65" s="14" customFormat="1" ht="10.199999999999999">
      <c r="B601" s="163"/>
      <c r="D601" s="150" t="s">
        <v>177</v>
      </c>
      <c r="E601" s="164" t="s">
        <v>31</v>
      </c>
      <c r="F601" s="165" t="s">
        <v>180</v>
      </c>
      <c r="H601" s="166">
        <v>6.2750000000000004</v>
      </c>
      <c r="I601" s="167"/>
      <c r="L601" s="163"/>
      <c r="M601" s="168"/>
      <c r="T601" s="169"/>
      <c r="AT601" s="164" t="s">
        <v>177</v>
      </c>
      <c r="AU601" s="164" t="s">
        <v>87</v>
      </c>
      <c r="AV601" s="14" t="s">
        <v>173</v>
      </c>
      <c r="AW601" s="14" t="s">
        <v>38</v>
      </c>
      <c r="AX601" s="14" t="s">
        <v>39</v>
      </c>
      <c r="AY601" s="164" t="s">
        <v>165</v>
      </c>
    </row>
    <row r="602" spans="2:65" s="1" customFormat="1" ht="33" customHeight="1">
      <c r="B602" s="35"/>
      <c r="C602" s="132" t="s">
        <v>1109</v>
      </c>
      <c r="D602" s="132" t="s">
        <v>168</v>
      </c>
      <c r="E602" s="133" t="s">
        <v>1822</v>
      </c>
      <c r="F602" s="134" t="s">
        <v>1823</v>
      </c>
      <c r="G602" s="135" t="s">
        <v>103</v>
      </c>
      <c r="H602" s="136">
        <v>3.125</v>
      </c>
      <c r="I602" s="137"/>
      <c r="J602" s="138">
        <f>ROUND(I602*H602,2)</f>
        <v>0</v>
      </c>
      <c r="K602" s="134" t="s">
        <v>172</v>
      </c>
      <c r="L602" s="35"/>
      <c r="M602" s="139" t="s">
        <v>31</v>
      </c>
      <c r="N602" s="140" t="s">
        <v>49</v>
      </c>
      <c r="P602" s="141">
        <f>O602*H602</f>
        <v>0</v>
      </c>
      <c r="Q602" s="141">
        <v>2.2799999999999999E-3</v>
      </c>
      <c r="R602" s="141">
        <f>Q602*H602</f>
        <v>7.1249999999999994E-3</v>
      </c>
      <c r="S602" s="141">
        <v>0</v>
      </c>
      <c r="T602" s="142">
        <f>S602*H602</f>
        <v>0</v>
      </c>
      <c r="AR602" s="143" t="s">
        <v>313</v>
      </c>
      <c r="AT602" s="143" t="s">
        <v>168</v>
      </c>
      <c r="AU602" s="143" t="s">
        <v>87</v>
      </c>
      <c r="AY602" s="19" t="s">
        <v>165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9" t="s">
        <v>39</v>
      </c>
      <c r="BK602" s="144">
        <f>ROUND(I602*H602,2)</f>
        <v>0</v>
      </c>
      <c r="BL602" s="19" t="s">
        <v>313</v>
      </c>
      <c r="BM602" s="143" t="s">
        <v>2962</v>
      </c>
    </row>
    <row r="603" spans="2:65" s="1" customFormat="1" ht="10.199999999999999" hidden="1">
      <c r="B603" s="35"/>
      <c r="D603" s="145" t="s">
        <v>175</v>
      </c>
      <c r="F603" s="146" t="s">
        <v>1825</v>
      </c>
      <c r="I603" s="147"/>
      <c r="L603" s="35"/>
      <c r="M603" s="148"/>
      <c r="T603" s="56"/>
      <c r="AT603" s="19" t="s">
        <v>175</v>
      </c>
      <c r="AU603" s="19" t="s">
        <v>87</v>
      </c>
    </row>
    <row r="604" spans="2:65" s="12" customFormat="1" ht="10.199999999999999">
      <c r="B604" s="149"/>
      <c r="D604" s="150" t="s">
        <v>177</v>
      </c>
      <c r="E604" s="151" t="s">
        <v>31</v>
      </c>
      <c r="F604" s="152" t="s">
        <v>2963</v>
      </c>
      <c r="H604" s="151" t="s">
        <v>31</v>
      </c>
      <c r="I604" s="153"/>
      <c r="L604" s="149"/>
      <c r="M604" s="154"/>
      <c r="T604" s="155"/>
      <c r="AT604" s="151" t="s">
        <v>177</v>
      </c>
      <c r="AU604" s="151" t="s">
        <v>87</v>
      </c>
      <c r="AV604" s="12" t="s">
        <v>39</v>
      </c>
      <c r="AW604" s="12" t="s">
        <v>38</v>
      </c>
      <c r="AX604" s="12" t="s">
        <v>78</v>
      </c>
      <c r="AY604" s="151" t="s">
        <v>165</v>
      </c>
    </row>
    <row r="605" spans="2:65" s="13" customFormat="1" ht="10.199999999999999">
      <c r="B605" s="156"/>
      <c r="D605" s="150" t="s">
        <v>177</v>
      </c>
      <c r="E605" s="157" t="s">
        <v>31</v>
      </c>
      <c r="F605" s="158" t="s">
        <v>2943</v>
      </c>
      <c r="H605" s="159">
        <v>3.125</v>
      </c>
      <c r="I605" s="160"/>
      <c r="L605" s="156"/>
      <c r="M605" s="161"/>
      <c r="T605" s="162"/>
      <c r="AT605" s="157" t="s">
        <v>177</v>
      </c>
      <c r="AU605" s="157" t="s">
        <v>87</v>
      </c>
      <c r="AV605" s="13" t="s">
        <v>87</v>
      </c>
      <c r="AW605" s="13" t="s">
        <v>38</v>
      </c>
      <c r="AX605" s="13" t="s">
        <v>78</v>
      </c>
      <c r="AY605" s="157" t="s">
        <v>165</v>
      </c>
    </row>
    <row r="606" spans="2:65" s="14" customFormat="1" ht="10.199999999999999">
      <c r="B606" s="163"/>
      <c r="D606" s="150" t="s">
        <v>177</v>
      </c>
      <c r="E606" s="164" t="s">
        <v>31</v>
      </c>
      <c r="F606" s="165" t="s">
        <v>180</v>
      </c>
      <c r="H606" s="166">
        <v>3.125</v>
      </c>
      <c r="I606" s="167"/>
      <c r="L606" s="163"/>
      <c r="M606" s="168"/>
      <c r="T606" s="169"/>
      <c r="AT606" s="164" t="s">
        <v>177</v>
      </c>
      <c r="AU606" s="164" t="s">
        <v>87</v>
      </c>
      <c r="AV606" s="14" t="s">
        <v>173</v>
      </c>
      <c r="AW606" s="14" t="s">
        <v>38</v>
      </c>
      <c r="AX606" s="14" t="s">
        <v>39</v>
      </c>
      <c r="AY606" s="164" t="s">
        <v>165</v>
      </c>
    </row>
    <row r="607" spans="2:65" s="1" customFormat="1" ht="44.25" customHeight="1">
      <c r="B607" s="35"/>
      <c r="C607" s="132" t="s">
        <v>1116</v>
      </c>
      <c r="D607" s="132" t="s">
        <v>168</v>
      </c>
      <c r="E607" s="133" t="s">
        <v>1833</v>
      </c>
      <c r="F607" s="134" t="s">
        <v>1834</v>
      </c>
      <c r="G607" s="135" t="s">
        <v>171</v>
      </c>
      <c r="H607" s="136">
        <v>1</v>
      </c>
      <c r="I607" s="137"/>
      <c r="J607" s="138">
        <f>ROUND(I607*H607,2)</f>
        <v>0</v>
      </c>
      <c r="K607" s="134" t="s">
        <v>172</v>
      </c>
      <c r="L607" s="35"/>
      <c r="M607" s="139" t="s">
        <v>31</v>
      </c>
      <c r="N607" s="140" t="s">
        <v>49</v>
      </c>
      <c r="P607" s="141">
        <f>O607*H607</f>
        <v>0</v>
      </c>
      <c r="Q607" s="141">
        <v>3.1E-4</v>
      </c>
      <c r="R607" s="141">
        <f>Q607*H607</f>
        <v>3.1E-4</v>
      </c>
      <c r="S607" s="141">
        <v>0</v>
      </c>
      <c r="T607" s="142">
        <f>S607*H607</f>
        <v>0</v>
      </c>
      <c r="AR607" s="143" t="s">
        <v>313</v>
      </c>
      <c r="AT607" s="143" t="s">
        <v>168</v>
      </c>
      <c r="AU607" s="143" t="s">
        <v>87</v>
      </c>
      <c r="AY607" s="19" t="s">
        <v>165</v>
      </c>
      <c r="BE607" s="144">
        <f>IF(N607="základní",J607,0)</f>
        <v>0</v>
      </c>
      <c r="BF607" s="144">
        <f>IF(N607="snížená",J607,0)</f>
        <v>0</v>
      </c>
      <c r="BG607" s="144">
        <f>IF(N607="zákl. přenesená",J607,0)</f>
        <v>0</v>
      </c>
      <c r="BH607" s="144">
        <f>IF(N607="sníž. přenesená",J607,0)</f>
        <v>0</v>
      </c>
      <c r="BI607" s="144">
        <f>IF(N607="nulová",J607,0)</f>
        <v>0</v>
      </c>
      <c r="BJ607" s="19" t="s">
        <v>39</v>
      </c>
      <c r="BK607" s="144">
        <f>ROUND(I607*H607,2)</f>
        <v>0</v>
      </c>
      <c r="BL607" s="19" t="s">
        <v>313</v>
      </c>
      <c r="BM607" s="143" t="s">
        <v>2964</v>
      </c>
    </row>
    <row r="608" spans="2:65" s="1" customFormat="1" ht="10.199999999999999" hidden="1">
      <c r="B608" s="35"/>
      <c r="D608" s="145" t="s">
        <v>175</v>
      </c>
      <c r="F608" s="146" t="s">
        <v>1836</v>
      </c>
      <c r="I608" s="147"/>
      <c r="L608" s="35"/>
      <c r="M608" s="148"/>
      <c r="T608" s="56"/>
      <c r="AT608" s="19" t="s">
        <v>175</v>
      </c>
      <c r="AU608" s="19" t="s">
        <v>87</v>
      </c>
    </row>
    <row r="609" spans="2:65" s="1" customFormat="1" ht="37.799999999999997" customHeight="1">
      <c r="B609" s="35"/>
      <c r="C609" s="132" t="s">
        <v>1126</v>
      </c>
      <c r="D609" s="132" t="s">
        <v>168</v>
      </c>
      <c r="E609" s="133" t="s">
        <v>1838</v>
      </c>
      <c r="F609" s="134" t="s">
        <v>1839</v>
      </c>
      <c r="G609" s="135" t="s">
        <v>103</v>
      </c>
      <c r="H609" s="136">
        <v>3.5</v>
      </c>
      <c r="I609" s="137"/>
      <c r="J609" s="138">
        <f>ROUND(I609*H609,2)</f>
        <v>0</v>
      </c>
      <c r="K609" s="134" t="s">
        <v>172</v>
      </c>
      <c r="L609" s="35"/>
      <c r="M609" s="139" t="s">
        <v>31</v>
      </c>
      <c r="N609" s="140" t="s">
        <v>49</v>
      </c>
      <c r="P609" s="141">
        <f>O609*H609</f>
        <v>0</v>
      </c>
      <c r="Q609" s="141">
        <v>1.91E-3</v>
      </c>
      <c r="R609" s="141">
        <f>Q609*H609</f>
        <v>6.685E-3</v>
      </c>
      <c r="S609" s="141">
        <v>0</v>
      </c>
      <c r="T609" s="142">
        <f>S609*H609</f>
        <v>0</v>
      </c>
      <c r="AR609" s="143" t="s">
        <v>313</v>
      </c>
      <c r="AT609" s="143" t="s">
        <v>168</v>
      </c>
      <c r="AU609" s="143" t="s">
        <v>87</v>
      </c>
      <c r="AY609" s="19" t="s">
        <v>165</v>
      </c>
      <c r="BE609" s="144">
        <f>IF(N609="základní",J609,0)</f>
        <v>0</v>
      </c>
      <c r="BF609" s="144">
        <f>IF(N609="snížená",J609,0)</f>
        <v>0</v>
      </c>
      <c r="BG609" s="144">
        <f>IF(N609="zákl. přenesená",J609,0)</f>
        <v>0</v>
      </c>
      <c r="BH609" s="144">
        <f>IF(N609="sníž. přenesená",J609,0)</f>
        <v>0</v>
      </c>
      <c r="BI609" s="144">
        <f>IF(N609="nulová",J609,0)</f>
        <v>0</v>
      </c>
      <c r="BJ609" s="19" t="s">
        <v>39</v>
      </c>
      <c r="BK609" s="144">
        <f>ROUND(I609*H609,2)</f>
        <v>0</v>
      </c>
      <c r="BL609" s="19" t="s">
        <v>313</v>
      </c>
      <c r="BM609" s="143" t="s">
        <v>2965</v>
      </c>
    </row>
    <row r="610" spans="2:65" s="1" customFormat="1" ht="10.199999999999999" hidden="1">
      <c r="B610" s="35"/>
      <c r="D610" s="145" t="s">
        <v>175</v>
      </c>
      <c r="F610" s="146" t="s">
        <v>1841</v>
      </c>
      <c r="I610" s="147"/>
      <c r="L610" s="35"/>
      <c r="M610" s="148"/>
      <c r="T610" s="56"/>
      <c r="AT610" s="19" t="s">
        <v>175</v>
      </c>
      <c r="AU610" s="19" t="s">
        <v>87</v>
      </c>
    </row>
    <row r="611" spans="2:65" s="12" customFormat="1" ht="10.199999999999999">
      <c r="B611" s="149"/>
      <c r="D611" s="150" t="s">
        <v>177</v>
      </c>
      <c r="E611" s="151" t="s">
        <v>31</v>
      </c>
      <c r="F611" s="152" t="s">
        <v>2942</v>
      </c>
      <c r="H611" s="151" t="s">
        <v>31</v>
      </c>
      <c r="I611" s="153"/>
      <c r="L611" s="149"/>
      <c r="M611" s="154"/>
      <c r="T611" s="155"/>
      <c r="AT611" s="151" t="s">
        <v>177</v>
      </c>
      <c r="AU611" s="151" t="s">
        <v>87</v>
      </c>
      <c r="AV611" s="12" t="s">
        <v>39</v>
      </c>
      <c r="AW611" s="12" t="s">
        <v>38</v>
      </c>
      <c r="AX611" s="12" t="s">
        <v>78</v>
      </c>
      <c r="AY611" s="151" t="s">
        <v>165</v>
      </c>
    </row>
    <row r="612" spans="2:65" s="13" customFormat="1" ht="10.199999999999999">
      <c r="B612" s="156"/>
      <c r="D612" s="150" t="s">
        <v>177</v>
      </c>
      <c r="E612" s="157" t="s">
        <v>31</v>
      </c>
      <c r="F612" s="158" t="s">
        <v>2966</v>
      </c>
      <c r="H612" s="159">
        <v>3.5</v>
      </c>
      <c r="I612" s="160"/>
      <c r="L612" s="156"/>
      <c r="M612" s="161"/>
      <c r="T612" s="162"/>
      <c r="AT612" s="157" t="s">
        <v>177</v>
      </c>
      <c r="AU612" s="157" t="s">
        <v>87</v>
      </c>
      <c r="AV612" s="13" t="s">
        <v>87</v>
      </c>
      <c r="AW612" s="13" t="s">
        <v>38</v>
      </c>
      <c r="AX612" s="13" t="s">
        <v>78</v>
      </c>
      <c r="AY612" s="157" t="s">
        <v>165</v>
      </c>
    </row>
    <row r="613" spans="2:65" s="14" customFormat="1" ht="10.199999999999999">
      <c r="B613" s="163"/>
      <c r="D613" s="150" t="s">
        <v>177</v>
      </c>
      <c r="E613" s="164" t="s">
        <v>31</v>
      </c>
      <c r="F613" s="165" t="s">
        <v>180</v>
      </c>
      <c r="H613" s="166">
        <v>3.5</v>
      </c>
      <c r="I613" s="167"/>
      <c r="L613" s="163"/>
      <c r="M613" s="168"/>
      <c r="T613" s="169"/>
      <c r="AT613" s="164" t="s">
        <v>177</v>
      </c>
      <c r="AU613" s="164" t="s">
        <v>87</v>
      </c>
      <c r="AV613" s="14" t="s">
        <v>173</v>
      </c>
      <c r="AW613" s="14" t="s">
        <v>38</v>
      </c>
      <c r="AX613" s="14" t="s">
        <v>39</v>
      </c>
      <c r="AY613" s="164" t="s">
        <v>165</v>
      </c>
    </row>
    <row r="614" spans="2:65" s="1" customFormat="1" ht="55.5" customHeight="1">
      <c r="B614" s="35"/>
      <c r="C614" s="132" t="s">
        <v>1133</v>
      </c>
      <c r="D614" s="132" t="s">
        <v>168</v>
      </c>
      <c r="E614" s="133" t="s">
        <v>2967</v>
      </c>
      <c r="F614" s="134" t="s">
        <v>2968</v>
      </c>
      <c r="G614" s="135" t="s">
        <v>1278</v>
      </c>
      <c r="H614" s="136">
        <v>0.24</v>
      </c>
      <c r="I614" s="137"/>
      <c r="J614" s="138">
        <f>ROUND(I614*H614,2)</f>
        <v>0</v>
      </c>
      <c r="K614" s="134" t="s">
        <v>172</v>
      </c>
      <c r="L614" s="35"/>
      <c r="M614" s="139" t="s">
        <v>31</v>
      </c>
      <c r="N614" s="140" t="s">
        <v>49</v>
      </c>
      <c r="P614" s="141">
        <f>O614*H614</f>
        <v>0</v>
      </c>
      <c r="Q614" s="141">
        <v>0</v>
      </c>
      <c r="R614" s="141">
        <f>Q614*H614</f>
        <v>0</v>
      </c>
      <c r="S614" s="141">
        <v>0</v>
      </c>
      <c r="T614" s="142">
        <f>S614*H614</f>
        <v>0</v>
      </c>
      <c r="AR614" s="143" t="s">
        <v>313</v>
      </c>
      <c r="AT614" s="143" t="s">
        <v>168</v>
      </c>
      <c r="AU614" s="143" t="s">
        <v>87</v>
      </c>
      <c r="AY614" s="19" t="s">
        <v>165</v>
      </c>
      <c r="BE614" s="144">
        <f>IF(N614="základní",J614,0)</f>
        <v>0</v>
      </c>
      <c r="BF614" s="144">
        <f>IF(N614="snížená",J614,0)</f>
        <v>0</v>
      </c>
      <c r="BG614" s="144">
        <f>IF(N614="zákl. přenesená",J614,0)</f>
        <v>0</v>
      </c>
      <c r="BH614" s="144">
        <f>IF(N614="sníž. přenesená",J614,0)</f>
        <v>0</v>
      </c>
      <c r="BI614" s="144">
        <f>IF(N614="nulová",J614,0)</f>
        <v>0</v>
      </c>
      <c r="BJ614" s="19" t="s">
        <v>39</v>
      </c>
      <c r="BK614" s="144">
        <f>ROUND(I614*H614,2)</f>
        <v>0</v>
      </c>
      <c r="BL614" s="19" t="s">
        <v>313</v>
      </c>
      <c r="BM614" s="143" t="s">
        <v>2969</v>
      </c>
    </row>
    <row r="615" spans="2:65" s="1" customFormat="1" ht="10.199999999999999" hidden="1">
      <c r="B615" s="35"/>
      <c r="D615" s="145" t="s">
        <v>175</v>
      </c>
      <c r="F615" s="146" t="s">
        <v>2970</v>
      </c>
      <c r="I615" s="147"/>
      <c r="L615" s="35"/>
      <c r="M615" s="148"/>
      <c r="T615" s="56"/>
      <c r="AT615" s="19" t="s">
        <v>175</v>
      </c>
      <c r="AU615" s="19" t="s">
        <v>87</v>
      </c>
    </row>
    <row r="616" spans="2:65" s="11" customFormat="1" ht="22.8" customHeight="1">
      <c r="B616" s="120"/>
      <c r="D616" s="121" t="s">
        <v>77</v>
      </c>
      <c r="E616" s="130" t="s">
        <v>2033</v>
      </c>
      <c r="F616" s="130" t="s">
        <v>2034</v>
      </c>
      <c r="I616" s="123"/>
      <c r="J616" s="131">
        <f>BK616</f>
        <v>0</v>
      </c>
      <c r="L616" s="120"/>
      <c r="M616" s="125"/>
      <c r="P616" s="126">
        <f>SUM(P617:P622)</f>
        <v>0</v>
      </c>
      <c r="R616" s="126">
        <f>SUM(R617:R622)</f>
        <v>8.25E-5</v>
      </c>
      <c r="T616" s="127">
        <f>SUM(T617:T622)</f>
        <v>0</v>
      </c>
      <c r="AR616" s="121" t="s">
        <v>87</v>
      </c>
      <c r="AT616" s="128" t="s">
        <v>77</v>
      </c>
      <c r="AU616" s="128" t="s">
        <v>39</v>
      </c>
      <c r="AY616" s="121" t="s">
        <v>165</v>
      </c>
      <c r="BK616" s="129">
        <f>SUM(BK617:BK622)</f>
        <v>0</v>
      </c>
    </row>
    <row r="617" spans="2:65" s="1" customFormat="1" ht="16.5" customHeight="1">
      <c r="B617" s="35"/>
      <c r="C617" s="132" t="s">
        <v>1144</v>
      </c>
      <c r="D617" s="132" t="s">
        <v>168</v>
      </c>
      <c r="E617" s="133" t="s">
        <v>2122</v>
      </c>
      <c r="F617" s="134" t="s">
        <v>2123</v>
      </c>
      <c r="G617" s="135" t="s">
        <v>103</v>
      </c>
      <c r="H617" s="136">
        <v>2.75</v>
      </c>
      <c r="I617" s="137"/>
      <c r="J617" s="138">
        <f>ROUND(I617*H617,2)</f>
        <v>0</v>
      </c>
      <c r="K617" s="134" t="s">
        <v>172</v>
      </c>
      <c r="L617" s="35"/>
      <c r="M617" s="139" t="s">
        <v>31</v>
      </c>
      <c r="N617" s="140" t="s">
        <v>49</v>
      </c>
      <c r="P617" s="141">
        <f>O617*H617</f>
        <v>0</v>
      </c>
      <c r="Q617" s="141">
        <v>3.0000000000000001E-5</v>
      </c>
      <c r="R617" s="141">
        <f>Q617*H617</f>
        <v>8.25E-5</v>
      </c>
      <c r="S617" s="141">
        <v>0</v>
      </c>
      <c r="T617" s="142">
        <f>S617*H617</f>
        <v>0</v>
      </c>
      <c r="AR617" s="143" t="s">
        <v>313</v>
      </c>
      <c r="AT617" s="143" t="s">
        <v>168</v>
      </c>
      <c r="AU617" s="143" t="s">
        <v>87</v>
      </c>
      <c r="AY617" s="19" t="s">
        <v>165</v>
      </c>
      <c r="BE617" s="144">
        <f>IF(N617="základní",J617,0)</f>
        <v>0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9" t="s">
        <v>39</v>
      </c>
      <c r="BK617" s="144">
        <f>ROUND(I617*H617,2)</f>
        <v>0</v>
      </c>
      <c r="BL617" s="19" t="s">
        <v>313</v>
      </c>
      <c r="BM617" s="143" t="s">
        <v>2971</v>
      </c>
    </row>
    <row r="618" spans="2:65" s="1" customFormat="1" ht="10.199999999999999" hidden="1">
      <c r="B618" s="35"/>
      <c r="D618" s="145" t="s">
        <v>175</v>
      </c>
      <c r="F618" s="146" t="s">
        <v>2125</v>
      </c>
      <c r="I618" s="147"/>
      <c r="L618" s="35"/>
      <c r="M618" s="148"/>
      <c r="T618" s="56"/>
      <c r="AT618" s="19" t="s">
        <v>175</v>
      </c>
      <c r="AU618" s="19" t="s">
        <v>87</v>
      </c>
    </row>
    <row r="619" spans="2:65" s="1" customFormat="1" ht="28.8">
      <c r="B619" s="35"/>
      <c r="D619" s="150" t="s">
        <v>443</v>
      </c>
      <c r="F619" s="187" t="s">
        <v>2126</v>
      </c>
      <c r="I619" s="147"/>
      <c r="L619" s="35"/>
      <c r="M619" s="148"/>
      <c r="T619" s="56"/>
      <c r="AT619" s="19" t="s">
        <v>443</v>
      </c>
      <c r="AU619" s="19" t="s">
        <v>87</v>
      </c>
    </row>
    <row r="620" spans="2:65" s="12" customFormat="1" ht="10.199999999999999">
      <c r="B620" s="149"/>
      <c r="D620" s="150" t="s">
        <v>177</v>
      </c>
      <c r="E620" s="151" t="s">
        <v>31</v>
      </c>
      <c r="F620" s="152" t="s">
        <v>2785</v>
      </c>
      <c r="H620" s="151" t="s">
        <v>31</v>
      </c>
      <c r="I620" s="153"/>
      <c r="L620" s="149"/>
      <c r="M620" s="154"/>
      <c r="T620" s="155"/>
      <c r="AT620" s="151" t="s">
        <v>177</v>
      </c>
      <c r="AU620" s="151" t="s">
        <v>87</v>
      </c>
      <c r="AV620" s="12" t="s">
        <v>39</v>
      </c>
      <c r="AW620" s="12" t="s">
        <v>38</v>
      </c>
      <c r="AX620" s="12" t="s">
        <v>78</v>
      </c>
      <c r="AY620" s="151" t="s">
        <v>165</v>
      </c>
    </row>
    <row r="621" spans="2:65" s="13" customFormat="1" ht="10.199999999999999">
      <c r="B621" s="156"/>
      <c r="D621" s="150" t="s">
        <v>177</v>
      </c>
      <c r="E621" s="157" t="s">
        <v>31</v>
      </c>
      <c r="F621" s="158" t="s">
        <v>2786</v>
      </c>
      <c r="H621" s="159">
        <v>2.75</v>
      </c>
      <c r="I621" s="160"/>
      <c r="L621" s="156"/>
      <c r="M621" s="161"/>
      <c r="T621" s="162"/>
      <c r="AT621" s="157" t="s">
        <v>177</v>
      </c>
      <c r="AU621" s="157" t="s">
        <v>87</v>
      </c>
      <c r="AV621" s="13" t="s">
        <v>87</v>
      </c>
      <c r="AW621" s="13" t="s">
        <v>38</v>
      </c>
      <c r="AX621" s="13" t="s">
        <v>78</v>
      </c>
      <c r="AY621" s="157" t="s">
        <v>165</v>
      </c>
    </row>
    <row r="622" spans="2:65" s="14" customFormat="1" ht="10.199999999999999">
      <c r="B622" s="163"/>
      <c r="D622" s="150" t="s">
        <v>177</v>
      </c>
      <c r="E622" s="164" t="s">
        <v>31</v>
      </c>
      <c r="F622" s="165" t="s">
        <v>180</v>
      </c>
      <c r="H622" s="166">
        <v>2.75</v>
      </c>
      <c r="I622" s="167"/>
      <c r="L622" s="163"/>
      <c r="M622" s="168"/>
      <c r="T622" s="169"/>
      <c r="AT622" s="164" t="s">
        <v>177</v>
      </c>
      <c r="AU622" s="164" t="s">
        <v>87</v>
      </c>
      <c r="AV622" s="14" t="s">
        <v>173</v>
      </c>
      <c r="AW622" s="14" t="s">
        <v>38</v>
      </c>
      <c r="AX622" s="14" t="s">
        <v>39</v>
      </c>
      <c r="AY622" s="164" t="s">
        <v>165</v>
      </c>
    </row>
    <row r="623" spans="2:65" s="11" customFormat="1" ht="22.8" customHeight="1">
      <c r="B623" s="120"/>
      <c r="D623" s="121" t="s">
        <v>77</v>
      </c>
      <c r="E623" s="130" t="s">
        <v>2183</v>
      </c>
      <c r="F623" s="130" t="s">
        <v>2184</v>
      </c>
      <c r="I623" s="123"/>
      <c r="J623" s="131">
        <f>BK623</f>
        <v>0</v>
      </c>
      <c r="L623" s="120"/>
      <c r="M623" s="125"/>
      <c r="P623" s="126">
        <f>SUM(P624:P640)</f>
        <v>0</v>
      </c>
      <c r="R623" s="126">
        <f>SUM(R624:R640)</f>
        <v>0.14099490000000001</v>
      </c>
      <c r="T623" s="127">
        <f>SUM(T624:T640)</f>
        <v>0</v>
      </c>
      <c r="AR623" s="121" t="s">
        <v>87</v>
      </c>
      <c r="AT623" s="128" t="s">
        <v>77</v>
      </c>
      <c r="AU623" s="128" t="s">
        <v>39</v>
      </c>
      <c r="AY623" s="121" t="s">
        <v>165</v>
      </c>
      <c r="BK623" s="129">
        <f>SUM(BK624:BK640)</f>
        <v>0</v>
      </c>
    </row>
    <row r="624" spans="2:65" s="1" customFormat="1" ht="24.15" customHeight="1">
      <c r="B624" s="35"/>
      <c r="C624" s="132" t="s">
        <v>1157</v>
      </c>
      <c r="D624" s="132" t="s">
        <v>168</v>
      </c>
      <c r="E624" s="133" t="s">
        <v>2186</v>
      </c>
      <c r="F624" s="134" t="s">
        <v>2187</v>
      </c>
      <c r="G624" s="135" t="s">
        <v>183</v>
      </c>
      <c r="H624" s="136">
        <v>4.4329999999999998</v>
      </c>
      <c r="I624" s="137"/>
      <c r="J624" s="138">
        <f>ROUND(I624*H624,2)</f>
        <v>0</v>
      </c>
      <c r="K624" s="134" t="s">
        <v>172</v>
      </c>
      <c r="L624" s="35"/>
      <c r="M624" s="139" t="s">
        <v>31</v>
      </c>
      <c r="N624" s="140" t="s">
        <v>49</v>
      </c>
      <c r="P624" s="141">
        <f>O624*H624</f>
        <v>0</v>
      </c>
      <c r="Q624" s="141">
        <v>2.9999999999999997E-4</v>
      </c>
      <c r="R624" s="141">
        <f>Q624*H624</f>
        <v>1.3298999999999997E-3</v>
      </c>
      <c r="S624" s="141">
        <v>0</v>
      </c>
      <c r="T624" s="142">
        <f>S624*H624</f>
        <v>0</v>
      </c>
      <c r="AR624" s="143" t="s">
        <v>313</v>
      </c>
      <c r="AT624" s="143" t="s">
        <v>168</v>
      </c>
      <c r="AU624" s="143" t="s">
        <v>87</v>
      </c>
      <c r="AY624" s="19" t="s">
        <v>165</v>
      </c>
      <c r="BE624" s="144">
        <f>IF(N624="základní",J624,0)</f>
        <v>0</v>
      </c>
      <c r="BF624" s="144">
        <f>IF(N624="snížená",J624,0)</f>
        <v>0</v>
      </c>
      <c r="BG624" s="144">
        <f>IF(N624="zákl. přenesená",J624,0)</f>
        <v>0</v>
      </c>
      <c r="BH624" s="144">
        <f>IF(N624="sníž. přenesená",J624,0)</f>
        <v>0</v>
      </c>
      <c r="BI624" s="144">
        <f>IF(N624="nulová",J624,0)</f>
        <v>0</v>
      </c>
      <c r="BJ624" s="19" t="s">
        <v>39</v>
      </c>
      <c r="BK624" s="144">
        <f>ROUND(I624*H624,2)</f>
        <v>0</v>
      </c>
      <c r="BL624" s="19" t="s">
        <v>313</v>
      </c>
      <c r="BM624" s="143" t="s">
        <v>2972</v>
      </c>
    </row>
    <row r="625" spans="2:65" s="1" customFormat="1" ht="10.199999999999999" hidden="1">
      <c r="B625" s="35"/>
      <c r="D625" s="145" t="s">
        <v>175</v>
      </c>
      <c r="F625" s="146" t="s">
        <v>2189</v>
      </c>
      <c r="I625" s="147"/>
      <c r="L625" s="35"/>
      <c r="M625" s="148"/>
      <c r="T625" s="56"/>
      <c r="AT625" s="19" t="s">
        <v>175</v>
      </c>
      <c r="AU625" s="19" t="s">
        <v>87</v>
      </c>
    </row>
    <row r="626" spans="2:65" s="12" customFormat="1" ht="20.399999999999999">
      <c r="B626" s="149"/>
      <c r="D626" s="150" t="s">
        <v>177</v>
      </c>
      <c r="E626" s="151" t="s">
        <v>31</v>
      </c>
      <c r="F626" s="152" t="s">
        <v>2771</v>
      </c>
      <c r="H626" s="151" t="s">
        <v>31</v>
      </c>
      <c r="I626" s="153"/>
      <c r="L626" s="149"/>
      <c r="M626" s="154"/>
      <c r="T626" s="155"/>
      <c r="AT626" s="151" t="s">
        <v>177</v>
      </c>
      <c r="AU626" s="151" t="s">
        <v>87</v>
      </c>
      <c r="AV626" s="12" t="s">
        <v>39</v>
      </c>
      <c r="AW626" s="12" t="s">
        <v>38</v>
      </c>
      <c r="AX626" s="12" t="s">
        <v>78</v>
      </c>
      <c r="AY626" s="151" t="s">
        <v>165</v>
      </c>
    </row>
    <row r="627" spans="2:65" s="13" customFormat="1" ht="10.199999999999999">
      <c r="B627" s="156"/>
      <c r="D627" s="150" t="s">
        <v>177</v>
      </c>
      <c r="E627" s="157" t="s">
        <v>31</v>
      </c>
      <c r="F627" s="158" t="s">
        <v>2772</v>
      </c>
      <c r="H627" s="159">
        <v>3.923</v>
      </c>
      <c r="I627" s="160"/>
      <c r="L627" s="156"/>
      <c r="M627" s="161"/>
      <c r="T627" s="162"/>
      <c r="AT627" s="157" t="s">
        <v>177</v>
      </c>
      <c r="AU627" s="157" t="s">
        <v>87</v>
      </c>
      <c r="AV627" s="13" t="s">
        <v>87</v>
      </c>
      <c r="AW627" s="13" t="s">
        <v>38</v>
      </c>
      <c r="AX627" s="13" t="s">
        <v>78</v>
      </c>
      <c r="AY627" s="157" t="s">
        <v>165</v>
      </c>
    </row>
    <row r="628" spans="2:65" s="12" customFormat="1" ht="10.199999999999999">
      <c r="B628" s="149"/>
      <c r="D628" s="150" t="s">
        <v>177</v>
      </c>
      <c r="E628" s="151" t="s">
        <v>31</v>
      </c>
      <c r="F628" s="152" t="s">
        <v>2773</v>
      </c>
      <c r="H628" s="151" t="s">
        <v>31</v>
      </c>
      <c r="I628" s="153"/>
      <c r="L628" s="149"/>
      <c r="M628" s="154"/>
      <c r="T628" s="155"/>
      <c r="AT628" s="151" t="s">
        <v>177</v>
      </c>
      <c r="AU628" s="151" t="s">
        <v>87</v>
      </c>
      <c r="AV628" s="12" t="s">
        <v>39</v>
      </c>
      <c r="AW628" s="12" t="s">
        <v>38</v>
      </c>
      <c r="AX628" s="12" t="s">
        <v>78</v>
      </c>
      <c r="AY628" s="151" t="s">
        <v>165</v>
      </c>
    </row>
    <row r="629" spans="2:65" s="13" customFormat="1" ht="10.199999999999999">
      <c r="B629" s="156"/>
      <c r="D629" s="150" t="s">
        <v>177</v>
      </c>
      <c r="E629" s="157" t="s">
        <v>31</v>
      </c>
      <c r="F629" s="158" t="s">
        <v>2774</v>
      </c>
      <c r="H629" s="159">
        <v>0.51</v>
      </c>
      <c r="I629" s="160"/>
      <c r="L629" s="156"/>
      <c r="M629" s="161"/>
      <c r="T629" s="162"/>
      <c r="AT629" s="157" t="s">
        <v>177</v>
      </c>
      <c r="AU629" s="157" t="s">
        <v>87</v>
      </c>
      <c r="AV629" s="13" t="s">
        <v>87</v>
      </c>
      <c r="AW629" s="13" t="s">
        <v>38</v>
      </c>
      <c r="AX629" s="13" t="s">
        <v>78</v>
      </c>
      <c r="AY629" s="157" t="s">
        <v>165</v>
      </c>
    </row>
    <row r="630" spans="2:65" s="14" customFormat="1" ht="10.199999999999999">
      <c r="B630" s="163"/>
      <c r="D630" s="150" t="s">
        <v>177</v>
      </c>
      <c r="E630" s="164" t="s">
        <v>31</v>
      </c>
      <c r="F630" s="165" t="s">
        <v>180</v>
      </c>
      <c r="H630" s="166">
        <v>4.4329999999999998</v>
      </c>
      <c r="I630" s="167"/>
      <c r="L630" s="163"/>
      <c r="M630" s="168"/>
      <c r="T630" s="169"/>
      <c r="AT630" s="164" t="s">
        <v>177</v>
      </c>
      <c r="AU630" s="164" t="s">
        <v>87</v>
      </c>
      <c r="AV630" s="14" t="s">
        <v>173</v>
      </c>
      <c r="AW630" s="14" t="s">
        <v>38</v>
      </c>
      <c r="AX630" s="14" t="s">
        <v>39</v>
      </c>
      <c r="AY630" s="164" t="s">
        <v>165</v>
      </c>
    </row>
    <row r="631" spans="2:65" s="1" customFormat="1" ht="37.799999999999997" customHeight="1">
      <c r="B631" s="35"/>
      <c r="C631" s="132" t="s">
        <v>1164</v>
      </c>
      <c r="D631" s="132" t="s">
        <v>168</v>
      </c>
      <c r="E631" s="133" t="s">
        <v>2193</v>
      </c>
      <c r="F631" s="134" t="s">
        <v>2194</v>
      </c>
      <c r="G631" s="135" t="s">
        <v>183</v>
      </c>
      <c r="H631" s="136">
        <v>4.4329999999999998</v>
      </c>
      <c r="I631" s="137"/>
      <c r="J631" s="138">
        <f>ROUND(I631*H631,2)</f>
        <v>0</v>
      </c>
      <c r="K631" s="134" t="s">
        <v>172</v>
      </c>
      <c r="L631" s="35"/>
      <c r="M631" s="139" t="s">
        <v>31</v>
      </c>
      <c r="N631" s="140" t="s">
        <v>49</v>
      </c>
      <c r="P631" s="141">
        <f>O631*H631</f>
        <v>0</v>
      </c>
      <c r="Q631" s="141">
        <v>5.0000000000000001E-3</v>
      </c>
      <c r="R631" s="141">
        <f>Q631*H631</f>
        <v>2.2165000000000001E-2</v>
      </c>
      <c r="S631" s="141">
        <v>0</v>
      </c>
      <c r="T631" s="142">
        <f>S631*H631</f>
        <v>0</v>
      </c>
      <c r="AR631" s="143" t="s">
        <v>313</v>
      </c>
      <c r="AT631" s="143" t="s">
        <v>168</v>
      </c>
      <c r="AU631" s="143" t="s">
        <v>87</v>
      </c>
      <c r="AY631" s="19" t="s">
        <v>165</v>
      </c>
      <c r="BE631" s="144">
        <f>IF(N631="základní",J631,0)</f>
        <v>0</v>
      </c>
      <c r="BF631" s="144">
        <f>IF(N631="snížená",J631,0)</f>
        <v>0</v>
      </c>
      <c r="BG631" s="144">
        <f>IF(N631="zákl. přenesená",J631,0)</f>
        <v>0</v>
      </c>
      <c r="BH631" s="144">
        <f>IF(N631="sníž. přenesená",J631,0)</f>
        <v>0</v>
      </c>
      <c r="BI631" s="144">
        <f>IF(N631="nulová",J631,0)</f>
        <v>0</v>
      </c>
      <c r="BJ631" s="19" t="s">
        <v>39</v>
      </c>
      <c r="BK631" s="144">
        <f>ROUND(I631*H631,2)</f>
        <v>0</v>
      </c>
      <c r="BL631" s="19" t="s">
        <v>313</v>
      </c>
      <c r="BM631" s="143" t="s">
        <v>2973</v>
      </c>
    </row>
    <row r="632" spans="2:65" s="1" customFormat="1" ht="10.199999999999999" hidden="1">
      <c r="B632" s="35"/>
      <c r="D632" s="145" t="s">
        <v>175</v>
      </c>
      <c r="F632" s="146" t="s">
        <v>2196</v>
      </c>
      <c r="I632" s="147"/>
      <c r="L632" s="35"/>
      <c r="M632" s="148"/>
      <c r="T632" s="56"/>
      <c r="AT632" s="19" t="s">
        <v>175</v>
      </c>
      <c r="AU632" s="19" t="s">
        <v>87</v>
      </c>
    </row>
    <row r="633" spans="2:65" s="1" customFormat="1" ht="21.75" customHeight="1">
      <c r="B633" s="35"/>
      <c r="C633" s="177" t="s">
        <v>1180</v>
      </c>
      <c r="D633" s="177" t="s">
        <v>409</v>
      </c>
      <c r="E633" s="178" t="s">
        <v>2198</v>
      </c>
      <c r="F633" s="179" t="s">
        <v>2199</v>
      </c>
      <c r="G633" s="180" t="s">
        <v>171</v>
      </c>
      <c r="H633" s="181">
        <v>235</v>
      </c>
      <c r="I633" s="182"/>
      <c r="J633" s="183">
        <f>ROUND(I633*H633,2)</f>
        <v>0</v>
      </c>
      <c r="K633" s="179" t="s">
        <v>172</v>
      </c>
      <c r="L633" s="184"/>
      <c r="M633" s="185" t="s">
        <v>31</v>
      </c>
      <c r="N633" s="186" t="s">
        <v>49</v>
      </c>
      <c r="P633" s="141">
        <f>O633*H633</f>
        <v>0</v>
      </c>
      <c r="Q633" s="141">
        <v>5.0000000000000001E-4</v>
      </c>
      <c r="R633" s="141">
        <f>Q633*H633</f>
        <v>0.11750000000000001</v>
      </c>
      <c r="S633" s="141">
        <v>0</v>
      </c>
      <c r="T633" s="142">
        <f>S633*H633</f>
        <v>0</v>
      </c>
      <c r="AR633" s="143" t="s">
        <v>483</v>
      </c>
      <c r="AT633" s="143" t="s">
        <v>409</v>
      </c>
      <c r="AU633" s="143" t="s">
        <v>87</v>
      </c>
      <c r="AY633" s="19" t="s">
        <v>165</v>
      </c>
      <c r="BE633" s="144">
        <f>IF(N633="základní",J633,0)</f>
        <v>0</v>
      </c>
      <c r="BF633" s="144">
        <f>IF(N633="snížená",J633,0)</f>
        <v>0</v>
      </c>
      <c r="BG633" s="144">
        <f>IF(N633="zákl. přenesená",J633,0)</f>
        <v>0</v>
      </c>
      <c r="BH633" s="144">
        <f>IF(N633="sníž. přenesená",J633,0)</f>
        <v>0</v>
      </c>
      <c r="BI633" s="144">
        <f>IF(N633="nulová",J633,0)</f>
        <v>0</v>
      </c>
      <c r="BJ633" s="19" t="s">
        <v>39</v>
      </c>
      <c r="BK633" s="144">
        <f>ROUND(I633*H633,2)</f>
        <v>0</v>
      </c>
      <c r="BL633" s="19" t="s">
        <v>313</v>
      </c>
      <c r="BM633" s="143" t="s">
        <v>2974</v>
      </c>
    </row>
    <row r="634" spans="2:65" s="12" customFormat="1" ht="10.199999999999999">
      <c r="B634" s="149"/>
      <c r="D634" s="150" t="s">
        <v>177</v>
      </c>
      <c r="E634" s="151" t="s">
        <v>31</v>
      </c>
      <c r="F634" s="152" t="s">
        <v>2202</v>
      </c>
      <c r="H634" s="151" t="s">
        <v>31</v>
      </c>
      <c r="I634" s="153"/>
      <c r="L634" s="149"/>
      <c r="M634" s="154"/>
      <c r="T634" s="155"/>
      <c r="AT634" s="151" t="s">
        <v>177</v>
      </c>
      <c r="AU634" s="151" t="s">
        <v>87</v>
      </c>
      <c r="AV634" s="12" t="s">
        <v>39</v>
      </c>
      <c r="AW634" s="12" t="s">
        <v>38</v>
      </c>
      <c r="AX634" s="12" t="s">
        <v>78</v>
      </c>
      <c r="AY634" s="151" t="s">
        <v>165</v>
      </c>
    </row>
    <row r="635" spans="2:65" s="13" customFormat="1" ht="10.199999999999999">
      <c r="B635" s="156"/>
      <c r="D635" s="150" t="s">
        <v>177</v>
      </c>
      <c r="E635" s="157" t="s">
        <v>31</v>
      </c>
      <c r="F635" s="158" t="s">
        <v>2975</v>
      </c>
      <c r="H635" s="159">
        <v>234.06200000000001</v>
      </c>
      <c r="I635" s="160"/>
      <c r="L635" s="156"/>
      <c r="M635" s="161"/>
      <c r="T635" s="162"/>
      <c r="AT635" s="157" t="s">
        <v>177</v>
      </c>
      <c r="AU635" s="157" t="s">
        <v>87</v>
      </c>
      <c r="AV635" s="13" t="s">
        <v>87</v>
      </c>
      <c r="AW635" s="13" t="s">
        <v>38</v>
      </c>
      <c r="AX635" s="13" t="s">
        <v>78</v>
      </c>
      <c r="AY635" s="157" t="s">
        <v>165</v>
      </c>
    </row>
    <row r="636" spans="2:65" s="12" customFormat="1" ht="10.199999999999999">
      <c r="B636" s="149"/>
      <c r="D636" s="150" t="s">
        <v>177</v>
      </c>
      <c r="E636" s="151" t="s">
        <v>31</v>
      </c>
      <c r="F636" s="152" t="s">
        <v>2204</v>
      </c>
      <c r="H636" s="151" t="s">
        <v>31</v>
      </c>
      <c r="I636" s="153"/>
      <c r="L636" s="149"/>
      <c r="M636" s="154"/>
      <c r="T636" s="155"/>
      <c r="AT636" s="151" t="s">
        <v>177</v>
      </c>
      <c r="AU636" s="151" t="s">
        <v>87</v>
      </c>
      <c r="AV636" s="12" t="s">
        <v>39</v>
      </c>
      <c r="AW636" s="12" t="s">
        <v>38</v>
      </c>
      <c r="AX636" s="12" t="s">
        <v>78</v>
      </c>
      <c r="AY636" s="151" t="s">
        <v>165</v>
      </c>
    </row>
    <row r="637" spans="2:65" s="13" customFormat="1" ht="10.199999999999999">
      <c r="B637" s="156"/>
      <c r="D637" s="150" t="s">
        <v>177</v>
      </c>
      <c r="E637" s="157" t="s">
        <v>31</v>
      </c>
      <c r="F637" s="158" t="s">
        <v>2976</v>
      </c>
      <c r="H637" s="159">
        <v>0.93799999999999994</v>
      </c>
      <c r="I637" s="160"/>
      <c r="L637" s="156"/>
      <c r="M637" s="161"/>
      <c r="T637" s="162"/>
      <c r="AT637" s="157" t="s">
        <v>177</v>
      </c>
      <c r="AU637" s="157" t="s">
        <v>87</v>
      </c>
      <c r="AV637" s="13" t="s">
        <v>87</v>
      </c>
      <c r="AW637" s="13" t="s">
        <v>38</v>
      </c>
      <c r="AX637" s="13" t="s">
        <v>78</v>
      </c>
      <c r="AY637" s="157" t="s">
        <v>165</v>
      </c>
    </row>
    <row r="638" spans="2:65" s="14" customFormat="1" ht="10.199999999999999">
      <c r="B638" s="163"/>
      <c r="D638" s="150" t="s">
        <v>177</v>
      </c>
      <c r="E638" s="164" t="s">
        <v>31</v>
      </c>
      <c r="F638" s="165" t="s">
        <v>180</v>
      </c>
      <c r="H638" s="166">
        <v>235</v>
      </c>
      <c r="I638" s="167"/>
      <c r="L638" s="163"/>
      <c r="M638" s="168"/>
      <c r="T638" s="169"/>
      <c r="AT638" s="164" t="s">
        <v>177</v>
      </c>
      <c r="AU638" s="164" t="s">
        <v>87</v>
      </c>
      <c r="AV638" s="14" t="s">
        <v>173</v>
      </c>
      <c r="AW638" s="14" t="s">
        <v>38</v>
      </c>
      <c r="AX638" s="14" t="s">
        <v>39</v>
      </c>
      <c r="AY638" s="164" t="s">
        <v>165</v>
      </c>
    </row>
    <row r="639" spans="2:65" s="1" customFormat="1" ht="49.05" customHeight="1">
      <c r="B639" s="35"/>
      <c r="C639" s="132" t="s">
        <v>1191</v>
      </c>
      <c r="D639" s="132" t="s">
        <v>168</v>
      </c>
      <c r="E639" s="133" t="s">
        <v>2216</v>
      </c>
      <c r="F639" s="134" t="s">
        <v>2217</v>
      </c>
      <c r="G639" s="135" t="s">
        <v>1278</v>
      </c>
      <c r="H639" s="136">
        <v>0.14099999999999999</v>
      </c>
      <c r="I639" s="137"/>
      <c r="J639" s="138">
        <f>ROUND(I639*H639,2)</f>
        <v>0</v>
      </c>
      <c r="K639" s="134" t="s">
        <v>172</v>
      </c>
      <c r="L639" s="35"/>
      <c r="M639" s="139" t="s">
        <v>31</v>
      </c>
      <c r="N639" s="140" t="s">
        <v>49</v>
      </c>
      <c r="P639" s="141">
        <f>O639*H639</f>
        <v>0</v>
      </c>
      <c r="Q639" s="141">
        <v>0</v>
      </c>
      <c r="R639" s="141">
        <f>Q639*H639</f>
        <v>0</v>
      </c>
      <c r="S639" s="141">
        <v>0</v>
      </c>
      <c r="T639" s="142">
        <f>S639*H639</f>
        <v>0</v>
      </c>
      <c r="AR639" s="143" t="s">
        <v>313</v>
      </c>
      <c r="AT639" s="143" t="s">
        <v>168</v>
      </c>
      <c r="AU639" s="143" t="s">
        <v>87</v>
      </c>
      <c r="AY639" s="19" t="s">
        <v>165</v>
      </c>
      <c r="BE639" s="144">
        <f>IF(N639="základní",J639,0)</f>
        <v>0</v>
      </c>
      <c r="BF639" s="144">
        <f>IF(N639="snížená",J639,0)</f>
        <v>0</v>
      </c>
      <c r="BG639" s="144">
        <f>IF(N639="zákl. přenesená",J639,0)</f>
        <v>0</v>
      </c>
      <c r="BH639" s="144">
        <f>IF(N639="sníž. přenesená",J639,0)</f>
        <v>0</v>
      </c>
      <c r="BI639" s="144">
        <f>IF(N639="nulová",J639,0)</f>
        <v>0</v>
      </c>
      <c r="BJ639" s="19" t="s">
        <v>39</v>
      </c>
      <c r="BK639" s="144">
        <f>ROUND(I639*H639,2)</f>
        <v>0</v>
      </c>
      <c r="BL639" s="19" t="s">
        <v>313</v>
      </c>
      <c r="BM639" s="143" t="s">
        <v>2977</v>
      </c>
    </row>
    <row r="640" spans="2:65" s="1" customFormat="1" ht="10.199999999999999" hidden="1">
      <c r="B640" s="35"/>
      <c r="D640" s="145" t="s">
        <v>175</v>
      </c>
      <c r="F640" s="146" t="s">
        <v>2219</v>
      </c>
      <c r="I640" s="147"/>
      <c r="L640" s="35"/>
      <c r="M640" s="148"/>
      <c r="T640" s="56"/>
      <c r="AT640" s="19" t="s">
        <v>175</v>
      </c>
      <c r="AU640" s="19" t="s">
        <v>87</v>
      </c>
    </row>
    <row r="641" spans="2:65" s="11" customFormat="1" ht="22.8" customHeight="1">
      <c r="B641" s="120"/>
      <c r="D641" s="121" t="s">
        <v>77</v>
      </c>
      <c r="E641" s="130" t="s">
        <v>2978</v>
      </c>
      <c r="F641" s="130" t="s">
        <v>89</v>
      </c>
      <c r="I641" s="123"/>
      <c r="J641" s="131">
        <f>BK641</f>
        <v>0</v>
      </c>
      <c r="L641" s="120"/>
      <c r="M641" s="125"/>
      <c r="P641" s="126">
        <f>SUM(P642:P649)</f>
        <v>0</v>
      </c>
      <c r="R641" s="126">
        <f>SUM(R642:R649)</f>
        <v>0</v>
      </c>
      <c r="T641" s="127">
        <f>SUM(T642:T649)</f>
        <v>0</v>
      </c>
      <c r="AR641" s="121" t="s">
        <v>87</v>
      </c>
      <c r="AT641" s="128" t="s">
        <v>77</v>
      </c>
      <c r="AU641" s="128" t="s">
        <v>39</v>
      </c>
      <c r="AY641" s="121" t="s">
        <v>165</v>
      </c>
      <c r="BK641" s="129">
        <f>SUM(BK642:BK649)</f>
        <v>0</v>
      </c>
    </row>
    <row r="642" spans="2:65" s="1" customFormat="1" ht="21.75" customHeight="1">
      <c r="B642" s="35"/>
      <c r="C642" s="132" t="s">
        <v>1199</v>
      </c>
      <c r="D642" s="132" t="s">
        <v>168</v>
      </c>
      <c r="E642" s="133" t="s">
        <v>2979</v>
      </c>
      <c r="F642" s="134" t="s">
        <v>2980</v>
      </c>
      <c r="G642" s="135" t="s">
        <v>1966</v>
      </c>
      <c r="H642" s="136">
        <v>1</v>
      </c>
      <c r="I642" s="137"/>
      <c r="J642" s="138">
        <f>ROUND(I642*H642,2)</f>
        <v>0</v>
      </c>
      <c r="K642" s="134" t="s">
        <v>31</v>
      </c>
      <c r="L642" s="35"/>
      <c r="M642" s="139" t="s">
        <v>31</v>
      </c>
      <c r="N642" s="140" t="s">
        <v>49</v>
      </c>
      <c r="P642" s="141">
        <f>O642*H642</f>
        <v>0</v>
      </c>
      <c r="Q642" s="141">
        <v>0</v>
      </c>
      <c r="R642" s="141">
        <f>Q642*H642</f>
        <v>0</v>
      </c>
      <c r="S642" s="141">
        <v>0</v>
      </c>
      <c r="T642" s="142">
        <f>S642*H642</f>
        <v>0</v>
      </c>
      <c r="AR642" s="143" t="s">
        <v>313</v>
      </c>
      <c r="AT642" s="143" t="s">
        <v>168</v>
      </c>
      <c r="AU642" s="143" t="s">
        <v>87</v>
      </c>
      <c r="AY642" s="19" t="s">
        <v>165</v>
      </c>
      <c r="BE642" s="144">
        <f>IF(N642="základní",J642,0)</f>
        <v>0</v>
      </c>
      <c r="BF642" s="144">
        <f>IF(N642="snížená",J642,0)</f>
        <v>0</v>
      </c>
      <c r="BG642" s="144">
        <f>IF(N642="zákl. přenesená",J642,0)</f>
        <v>0</v>
      </c>
      <c r="BH642" s="144">
        <f>IF(N642="sníž. přenesená",J642,0)</f>
        <v>0</v>
      </c>
      <c r="BI642" s="144">
        <f>IF(N642="nulová",J642,0)</f>
        <v>0</v>
      </c>
      <c r="BJ642" s="19" t="s">
        <v>39</v>
      </c>
      <c r="BK642" s="144">
        <f>ROUND(I642*H642,2)</f>
        <v>0</v>
      </c>
      <c r="BL642" s="19" t="s">
        <v>313</v>
      </c>
      <c r="BM642" s="143" t="s">
        <v>2981</v>
      </c>
    </row>
    <row r="643" spans="2:65" s="1" customFormat="1" ht="16.5" customHeight="1">
      <c r="B643" s="35"/>
      <c r="C643" s="132" t="s">
        <v>1208</v>
      </c>
      <c r="D643" s="132" t="s">
        <v>168</v>
      </c>
      <c r="E643" s="133" t="s">
        <v>2982</v>
      </c>
      <c r="F643" s="134" t="s">
        <v>2983</v>
      </c>
      <c r="G643" s="135" t="s">
        <v>171</v>
      </c>
      <c r="H643" s="136">
        <v>1</v>
      </c>
      <c r="I643" s="137"/>
      <c r="J643" s="138">
        <f>ROUND(I643*H643,2)</f>
        <v>0</v>
      </c>
      <c r="K643" s="134" t="s">
        <v>31</v>
      </c>
      <c r="L643" s="35"/>
      <c r="M643" s="139" t="s">
        <v>31</v>
      </c>
      <c r="N643" s="140" t="s">
        <v>49</v>
      </c>
      <c r="P643" s="141">
        <f>O643*H643</f>
        <v>0</v>
      </c>
      <c r="Q643" s="141">
        <v>0</v>
      </c>
      <c r="R643" s="141">
        <f>Q643*H643</f>
        <v>0</v>
      </c>
      <c r="S643" s="141">
        <v>0</v>
      </c>
      <c r="T643" s="142">
        <f>S643*H643</f>
        <v>0</v>
      </c>
      <c r="AR643" s="143" t="s">
        <v>313</v>
      </c>
      <c r="AT643" s="143" t="s">
        <v>168</v>
      </c>
      <c r="AU643" s="143" t="s">
        <v>87</v>
      </c>
      <c r="AY643" s="19" t="s">
        <v>165</v>
      </c>
      <c r="BE643" s="144">
        <f>IF(N643="základní",J643,0)</f>
        <v>0</v>
      </c>
      <c r="BF643" s="144">
        <f>IF(N643="snížená",J643,0)</f>
        <v>0</v>
      </c>
      <c r="BG643" s="144">
        <f>IF(N643="zákl. přenesená",J643,0)</f>
        <v>0</v>
      </c>
      <c r="BH643" s="144">
        <f>IF(N643="sníž. přenesená",J643,0)</f>
        <v>0</v>
      </c>
      <c r="BI643" s="144">
        <f>IF(N643="nulová",J643,0)</f>
        <v>0</v>
      </c>
      <c r="BJ643" s="19" t="s">
        <v>39</v>
      </c>
      <c r="BK643" s="144">
        <f>ROUND(I643*H643,2)</f>
        <v>0</v>
      </c>
      <c r="BL643" s="19" t="s">
        <v>313</v>
      </c>
      <c r="BM643" s="143" t="s">
        <v>2984</v>
      </c>
    </row>
    <row r="644" spans="2:65" s="1" customFormat="1" ht="33" customHeight="1">
      <c r="B644" s="35"/>
      <c r="C644" s="177" t="s">
        <v>1213</v>
      </c>
      <c r="D644" s="177" t="s">
        <v>409</v>
      </c>
      <c r="E644" s="178" t="s">
        <v>2985</v>
      </c>
      <c r="F644" s="179" t="s">
        <v>2986</v>
      </c>
      <c r="G644" s="180" t="s">
        <v>171</v>
      </c>
      <c r="H644" s="181">
        <v>1</v>
      </c>
      <c r="I644" s="182"/>
      <c r="J644" s="183">
        <f>ROUND(I644*H644,2)</f>
        <v>0</v>
      </c>
      <c r="K644" s="179" t="s">
        <v>31</v>
      </c>
      <c r="L644" s="184"/>
      <c r="M644" s="185" t="s">
        <v>31</v>
      </c>
      <c r="N644" s="186" t="s">
        <v>49</v>
      </c>
      <c r="P644" s="141">
        <f>O644*H644</f>
        <v>0</v>
      </c>
      <c r="Q644" s="141">
        <v>0</v>
      </c>
      <c r="R644" s="141">
        <f>Q644*H644</f>
        <v>0</v>
      </c>
      <c r="S644" s="141">
        <v>0</v>
      </c>
      <c r="T644" s="142">
        <f>S644*H644</f>
        <v>0</v>
      </c>
      <c r="AR644" s="143" t="s">
        <v>483</v>
      </c>
      <c r="AT644" s="143" t="s">
        <v>409</v>
      </c>
      <c r="AU644" s="143" t="s">
        <v>87</v>
      </c>
      <c r="AY644" s="19" t="s">
        <v>165</v>
      </c>
      <c r="BE644" s="144">
        <f>IF(N644="základní",J644,0)</f>
        <v>0</v>
      </c>
      <c r="BF644" s="144">
        <f>IF(N644="snížená",J644,0)</f>
        <v>0</v>
      </c>
      <c r="BG644" s="144">
        <f>IF(N644="zákl. přenesená",J644,0)</f>
        <v>0</v>
      </c>
      <c r="BH644" s="144">
        <f>IF(N644="sníž. přenesená",J644,0)</f>
        <v>0</v>
      </c>
      <c r="BI644" s="144">
        <f>IF(N644="nulová",J644,0)</f>
        <v>0</v>
      </c>
      <c r="BJ644" s="19" t="s">
        <v>39</v>
      </c>
      <c r="BK644" s="144">
        <f>ROUND(I644*H644,2)</f>
        <v>0</v>
      </c>
      <c r="BL644" s="19" t="s">
        <v>313</v>
      </c>
      <c r="BM644" s="143" t="s">
        <v>2987</v>
      </c>
    </row>
    <row r="645" spans="2:65" s="1" customFormat="1" ht="76.8">
      <c r="B645" s="35"/>
      <c r="D645" s="150" t="s">
        <v>443</v>
      </c>
      <c r="F645" s="187" t="s">
        <v>2988</v>
      </c>
      <c r="I645" s="147"/>
      <c r="L645" s="35"/>
      <c r="M645" s="148"/>
      <c r="T645" s="56"/>
      <c r="AT645" s="19" t="s">
        <v>443</v>
      </c>
      <c r="AU645" s="19" t="s">
        <v>87</v>
      </c>
    </row>
    <row r="646" spans="2:65" s="1" customFormat="1" ht="16.5" customHeight="1">
      <c r="B646" s="35"/>
      <c r="C646" s="132" t="s">
        <v>1218</v>
      </c>
      <c r="D646" s="132" t="s">
        <v>168</v>
      </c>
      <c r="E646" s="133" t="s">
        <v>2989</v>
      </c>
      <c r="F646" s="134" t="s">
        <v>2990</v>
      </c>
      <c r="G646" s="135" t="s">
        <v>171</v>
      </c>
      <c r="H646" s="136">
        <v>1</v>
      </c>
      <c r="I646" s="137"/>
      <c r="J646" s="138">
        <f>ROUND(I646*H646,2)</f>
        <v>0</v>
      </c>
      <c r="K646" s="134" t="s">
        <v>31</v>
      </c>
      <c r="L646" s="35"/>
      <c r="M646" s="139" t="s">
        <v>31</v>
      </c>
      <c r="N646" s="140" t="s">
        <v>49</v>
      </c>
      <c r="P646" s="141">
        <f>O646*H646</f>
        <v>0</v>
      </c>
      <c r="Q646" s="141">
        <v>0</v>
      </c>
      <c r="R646" s="141">
        <f>Q646*H646</f>
        <v>0</v>
      </c>
      <c r="S646" s="141">
        <v>0</v>
      </c>
      <c r="T646" s="142">
        <f>S646*H646</f>
        <v>0</v>
      </c>
      <c r="AR646" s="143" t="s">
        <v>313</v>
      </c>
      <c r="AT646" s="143" t="s">
        <v>168</v>
      </c>
      <c r="AU646" s="143" t="s">
        <v>87</v>
      </c>
      <c r="AY646" s="19" t="s">
        <v>165</v>
      </c>
      <c r="BE646" s="144">
        <f>IF(N646="základní",J646,0)</f>
        <v>0</v>
      </c>
      <c r="BF646" s="144">
        <f>IF(N646="snížená",J646,0)</f>
        <v>0</v>
      </c>
      <c r="BG646" s="144">
        <f>IF(N646="zákl. přenesená",J646,0)</f>
        <v>0</v>
      </c>
      <c r="BH646" s="144">
        <f>IF(N646="sníž. přenesená",J646,0)</f>
        <v>0</v>
      </c>
      <c r="BI646" s="144">
        <f>IF(N646="nulová",J646,0)</f>
        <v>0</v>
      </c>
      <c r="BJ646" s="19" t="s">
        <v>39</v>
      </c>
      <c r="BK646" s="144">
        <f>ROUND(I646*H646,2)</f>
        <v>0</v>
      </c>
      <c r="BL646" s="19" t="s">
        <v>313</v>
      </c>
      <c r="BM646" s="143" t="s">
        <v>2991</v>
      </c>
    </row>
    <row r="647" spans="2:65" s="1" customFormat="1" ht="16.5" customHeight="1">
      <c r="B647" s="35"/>
      <c r="C647" s="132" t="s">
        <v>1223</v>
      </c>
      <c r="D647" s="132" t="s">
        <v>168</v>
      </c>
      <c r="E647" s="133" t="s">
        <v>2992</v>
      </c>
      <c r="F647" s="134" t="s">
        <v>2993</v>
      </c>
      <c r="G647" s="135" t="s">
        <v>171</v>
      </c>
      <c r="H647" s="136">
        <v>1</v>
      </c>
      <c r="I647" s="137"/>
      <c r="J647" s="138">
        <f>ROUND(I647*H647,2)</f>
        <v>0</v>
      </c>
      <c r="K647" s="134" t="s">
        <v>31</v>
      </c>
      <c r="L647" s="35"/>
      <c r="M647" s="139" t="s">
        <v>31</v>
      </c>
      <c r="N647" s="140" t="s">
        <v>49</v>
      </c>
      <c r="P647" s="141">
        <f>O647*H647</f>
        <v>0</v>
      </c>
      <c r="Q647" s="141">
        <v>0</v>
      </c>
      <c r="R647" s="141">
        <f>Q647*H647</f>
        <v>0</v>
      </c>
      <c r="S647" s="141">
        <v>0</v>
      </c>
      <c r="T647" s="142">
        <f>S647*H647</f>
        <v>0</v>
      </c>
      <c r="AR647" s="143" t="s">
        <v>313</v>
      </c>
      <c r="AT647" s="143" t="s">
        <v>168</v>
      </c>
      <c r="AU647" s="143" t="s">
        <v>87</v>
      </c>
      <c r="AY647" s="19" t="s">
        <v>165</v>
      </c>
      <c r="BE647" s="144">
        <f>IF(N647="základní",J647,0)</f>
        <v>0</v>
      </c>
      <c r="BF647" s="144">
        <f>IF(N647="snížená",J647,0)</f>
        <v>0</v>
      </c>
      <c r="BG647" s="144">
        <f>IF(N647="zákl. přenesená",J647,0)</f>
        <v>0</v>
      </c>
      <c r="BH647" s="144">
        <f>IF(N647="sníž. přenesená",J647,0)</f>
        <v>0</v>
      </c>
      <c r="BI647" s="144">
        <f>IF(N647="nulová",J647,0)</f>
        <v>0</v>
      </c>
      <c r="BJ647" s="19" t="s">
        <v>39</v>
      </c>
      <c r="BK647" s="144">
        <f>ROUND(I647*H647,2)</f>
        <v>0</v>
      </c>
      <c r="BL647" s="19" t="s">
        <v>313</v>
      </c>
      <c r="BM647" s="143" t="s">
        <v>2994</v>
      </c>
    </row>
    <row r="648" spans="2:65" s="1" customFormat="1" ht="16.5" customHeight="1">
      <c r="B648" s="35"/>
      <c r="C648" s="132" t="s">
        <v>1228</v>
      </c>
      <c r="D648" s="132" t="s">
        <v>168</v>
      </c>
      <c r="E648" s="133" t="s">
        <v>2995</v>
      </c>
      <c r="F648" s="134" t="s">
        <v>2996</v>
      </c>
      <c r="G648" s="135" t="s">
        <v>1966</v>
      </c>
      <c r="H648" s="136">
        <v>1</v>
      </c>
      <c r="I648" s="137"/>
      <c r="J648" s="138">
        <f>ROUND(I648*H648,2)</f>
        <v>0</v>
      </c>
      <c r="K648" s="134" t="s">
        <v>31</v>
      </c>
      <c r="L648" s="35"/>
      <c r="M648" s="139" t="s">
        <v>31</v>
      </c>
      <c r="N648" s="140" t="s">
        <v>49</v>
      </c>
      <c r="P648" s="141">
        <f>O648*H648</f>
        <v>0</v>
      </c>
      <c r="Q648" s="141">
        <v>0</v>
      </c>
      <c r="R648" s="141">
        <f>Q648*H648</f>
        <v>0</v>
      </c>
      <c r="S648" s="141">
        <v>0</v>
      </c>
      <c r="T648" s="142">
        <f>S648*H648</f>
        <v>0</v>
      </c>
      <c r="AR648" s="143" t="s">
        <v>313</v>
      </c>
      <c r="AT648" s="143" t="s">
        <v>168</v>
      </c>
      <c r="AU648" s="143" t="s">
        <v>87</v>
      </c>
      <c r="AY648" s="19" t="s">
        <v>165</v>
      </c>
      <c r="BE648" s="144">
        <f>IF(N648="základní",J648,0)</f>
        <v>0</v>
      </c>
      <c r="BF648" s="144">
        <f>IF(N648="snížená",J648,0)</f>
        <v>0</v>
      </c>
      <c r="BG648" s="144">
        <f>IF(N648="zákl. přenesená",J648,0)</f>
        <v>0</v>
      </c>
      <c r="BH648" s="144">
        <f>IF(N648="sníž. přenesená",J648,0)</f>
        <v>0</v>
      </c>
      <c r="BI648" s="144">
        <f>IF(N648="nulová",J648,0)</f>
        <v>0</v>
      </c>
      <c r="BJ648" s="19" t="s">
        <v>39</v>
      </c>
      <c r="BK648" s="144">
        <f>ROUND(I648*H648,2)</f>
        <v>0</v>
      </c>
      <c r="BL648" s="19" t="s">
        <v>313</v>
      </c>
      <c r="BM648" s="143" t="s">
        <v>2997</v>
      </c>
    </row>
    <row r="649" spans="2:65" s="1" customFormat="1" ht="16.5" customHeight="1">
      <c r="B649" s="35"/>
      <c r="C649" s="132" t="s">
        <v>1233</v>
      </c>
      <c r="D649" s="132" t="s">
        <v>168</v>
      </c>
      <c r="E649" s="133" t="s">
        <v>2998</v>
      </c>
      <c r="F649" s="134" t="s">
        <v>2999</v>
      </c>
      <c r="G649" s="135" t="s">
        <v>1966</v>
      </c>
      <c r="H649" s="136">
        <v>1</v>
      </c>
      <c r="I649" s="137"/>
      <c r="J649" s="138">
        <f>ROUND(I649*H649,2)</f>
        <v>0</v>
      </c>
      <c r="K649" s="134" t="s">
        <v>31</v>
      </c>
      <c r="L649" s="35"/>
      <c r="M649" s="139" t="s">
        <v>31</v>
      </c>
      <c r="N649" s="140" t="s">
        <v>49</v>
      </c>
      <c r="P649" s="141">
        <f>O649*H649</f>
        <v>0</v>
      </c>
      <c r="Q649" s="141">
        <v>0</v>
      </c>
      <c r="R649" s="141">
        <f>Q649*H649</f>
        <v>0</v>
      </c>
      <c r="S649" s="141">
        <v>0</v>
      </c>
      <c r="T649" s="142">
        <f>S649*H649</f>
        <v>0</v>
      </c>
      <c r="AR649" s="143" t="s">
        <v>313</v>
      </c>
      <c r="AT649" s="143" t="s">
        <v>168</v>
      </c>
      <c r="AU649" s="143" t="s">
        <v>87</v>
      </c>
      <c r="AY649" s="19" t="s">
        <v>165</v>
      </c>
      <c r="BE649" s="144">
        <f>IF(N649="základní",J649,0)</f>
        <v>0</v>
      </c>
      <c r="BF649" s="144">
        <f>IF(N649="snížená",J649,0)</f>
        <v>0</v>
      </c>
      <c r="BG649" s="144">
        <f>IF(N649="zákl. přenesená",J649,0)</f>
        <v>0</v>
      </c>
      <c r="BH649" s="144">
        <f>IF(N649="sníž. přenesená",J649,0)</f>
        <v>0</v>
      </c>
      <c r="BI649" s="144">
        <f>IF(N649="nulová",J649,0)</f>
        <v>0</v>
      </c>
      <c r="BJ649" s="19" t="s">
        <v>39</v>
      </c>
      <c r="BK649" s="144">
        <f>ROUND(I649*H649,2)</f>
        <v>0</v>
      </c>
      <c r="BL649" s="19" t="s">
        <v>313</v>
      </c>
      <c r="BM649" s="143" t="s">
        <v>3000</v>
      </c>
    </row>
    <row r="650" spans="2:65" s="11" customFormat="1" ht="25.95" customHeight="1">
      <c r="B650" s="120"/>
      <c r="D650" s="121" t="s">
        <v>77</v>
      </c>
      <c r="E650" s="122" t="s">
        <v>2429</v>
      </c>
      <c r="F650" s="122" t="s">
        <v>2430</v>
      </c>
      <c r="I650" s="123"/>
      <c r="J650" s="124">
        <f>BK650</f>
        <v>0</v>
      </c>
      <c r="L650" s="120"/>
      <c r="M650" s="125"/>
      <c r="P650" s="126">
        <f>SUM(P651:P659)</f>
        <v>0</v>
      </c>
      <c r="R650" s="126">
        <f>SUM(R651:R659)</f>
        <v>0</v>
      </c>
      <c r="T650" s="127">
        <f>SUM(T651:T659)</f>
        <v>0</v>
      </c>
      <c r="AR650" s="121" t="s">
        <v>202</v>
      </c>
      <c r="AT650" s="128" t="s">
        <v>77</v>
      </c>
      <c r="AU650" s="128" t="s">
        <v>78</v>
      </c>
      <c r="AY650" s="121" t="s">
        <v>165</v>
      </c>
      <c r="BK650" s="129">
        <f>SUM(BK651:BK659)</f>
        <v>0</v>
      </c>
    </row>
    <row r="651" spans="2:65" s="1" customFormat="1" ht="16.5" customHeight="1">
      <c r="B651" s="35"/>
      <c r="C651" s="132" t="s">
        <v>1238</v>
      </c>
      <c r="D651" s="132" t="s">
        <v>168</v>
      </c>
      <c r="E651" s="133" t="s">
        <v>2439</v>
      </c>
      <c r="F651" s="134" t="s">
        <v>2440</v>
      </c>
      <c r="G651" s="135" t="s">
        <v>1966</v>
      </c>
      <c r="H651" s="136">
        <v>1</v>
      </c>
      <c r="I651" s="137"/>
      <c r="J651" s="138">
        <f>ROUND(I651*H651,2)</f>
        <v>0</v>
      </c>
      <c r="K651" s="134" t="s">
        <v>172</v>
      </c>
      <c r="L651" s="35"/>
      <c r="M651" s="139" t="s">
        <v>31</v>
      </c>
      <c r="N651" s="140" t="s">
        <v>49</v>
      </c>
      <c r="P651" s="141">
        <f>O651*H651</f>
        <v>0</v>
      </c>
      <c r="Q651" s="141">
        <v>0</v>
      </c>
      <c r="R651" s="141">
        <f>Q651*H651</f>
        <v>0</v>
      </c>
      <c r="S651" s="141">
        <v>0</v>
      </c>
      <c r="T651" s="142">
        <f>S651*H651</f>
        <v>0</v>
      </c>
      <c r="AR651" s="143" t="s">
        <v>2434</v>
      </c>
      <c r="AT651" s="143" t="s">
        <v>168</v>
      </c>
      <c r="AU651" s="143" t="s">
        <v>39</v>
      </c>
      <c r="AY651" s="19" t="s">
        <v>165</v>
      </c>
      <c r="BE651" s="144">
        <f>IF(N651="základní",J651,0)</f>
        <v>0</v>
      </c>
      <c r="BF651" s="144">
        <f>IF(N651="snížená",J651,0)</f>
        <v>0</v>
      </c>
      <c r="BG651" s="144">
        <f>IF(N651="zákl. přenesená",J651,0)</f>
        <v>0</v>
      </c>
      <c r="BH651" s="144">
        <f>IF(N651="sníž. přenesená",J651,0)</f>
        <v>0</v>
      </c>
      <c r="BI651" s="144">
        <f>IF(N651="nulová",J651,0)</f>
        <v>0</v>
      </c>
      <c r="BJ651" s="19" t="s">
        <v>39</v>
      </c>
      <c r="BK651" s="144">
        <f>ROUND(I651*H651,2)</f>
        <v>0</v>
      </c>
      <c r="BL651" s="19" t="s">
        <v>2434</v>
      </c>
      <c r="BM651" s="143" t="s">
        <v>3001</v>
      </c>
    </row>
    <row r="652" spans="2:65" s="1" customFormat="1" ht="10.199999999999999" hidden="1">
      <c r="B652" s="35"/>
      <c r="D652" s="145" t="s">
        <v>175</v>
      </c>
      <c r="F652" s="146" t="s">
        <v>2442</v>
      </c>
      <c r="I652" s="147"/>
      <c r="L652" s="35"/>
      <c r="M652" s="148"/>
      <c r="T652" s="56"/>
      <c r="AT652" s="19" t="s">
        <v>175</v>
      </c>
      <c r="AU652" s="19" t="s">
        <v>39</v>
      </c>
    </row>
    <row r="653" spans="2:65" s="1" customFormat="1" ht="76.8">
      <c r="B653" s="35"/>
      <c r="D653" s="150" t="s">
        <v>443</v>
      </c>
      <c r="F653" s="187" t="s">
        <v>2443</v>
      </c>
      <c r="I653" s="147"/>
      <c r="L653" s="35"/>
      <c r="M653" s="148"/>
      <c r="T653" s="56"/>
      <c r="AT653" s="19" t="s">
        <v>443</v>
      </c>
      <c r="AU653" s="19" t="s">
        <v>39</v>
      </c>
    </row>
    <row r="654" spans="2:65" s="1" customFormat="1" ht="16.5" customHeight="1">
      <c r="B654" s="35"/>
      <c r="C654" s="132" t="s">
        <v>1245</v>
      </c>
      <c r="D654" s="132" t="s">
        <v>168</v>
      </c>
      <c r="E654" s="133" t="s">
        <v>2445</v>
      </c>
      <c r="F654" s="134" t="s">
        <v>2446</v>
      </c>
      <c r="G654" s="135" t="s">
        <v>103</v>
      </c>
      <c r="H654" s="136">
        <v>15.6</v>
      </c>
      <c r="I654" s="137"/>
      <c r="J654" s="138">
        <f>ROUND(I654*H654,2)</f>
        <v>0</v>
      </c>
      <c r="K654" s="134" t="s">
        <v>172</v>
      </c>
      <c r="L654" s="35"/>
      <c r="M654" s="139" t="s">
        <v>31</v>
      </c>
      <c r="N654" s="140" t="s">
        <v>49</v>
      </c>
      <c r="P654" s="141">
        <f>O654*H654</f>
        <v>0</v>
      </c>
      <c r="Q654" s="141">
        <v>0</v>
      </c>
      <c r="R654" s="141">
        <f>Q654*H654</f>
        <v>0</v>
      </c>
      <c r="S654" s="141">
        <v>0</v>
      </c>
      <c r="T654" s="142">
        <f>S654*H654</f>
        <v>0</v>
      </c>
      <c r="AR654" s="143" t="s">
        <v>2434</v>
      </c>
      <c r="AT654" s="143" t="s">
        <v>168</v>
      </c>
      <c r="AU654" s="143" t="s">
        <v>39</v>
      </c>
      <c r="AY654" s="19" t="s">
        <v>165</v>
      </c>
      <c r="BE654" s="144">
        <f>IF(N654="základní",J654,0)</f>
        <v>0</v>
      </c>
      <c r="BF654" s="144">
        <f>IF(N654="snížená",J654,0)</f>
        <v>0</v>
      </c>
      <c r="BG654" s="144">
        <f>IF(N654="zákl. přenesená",J654,0)</f>
        <v>0</v>
      </c>
      <c r="BH654" s="144">
        <f>IF(N654="sníž. přenesená",J654,0)</f>
        <v>0</v>
      </c>
      <c r="BI654" s="144">
        <f>IF(N654="nulová",J654,0)</f>
        <v>0</v>
      </c>
      <c r="BJ654" s="19" t="s">
        <v>39</v>
      </c>
      <c r="BK654" s="144">
        <f>ROUND(I654*H654,2)</f>
        <v>0</v>
      </c>
      <c r="BL654" s="19" t="s">
        <v>2434</v>
      </c>
      <c r="BM654" s="143" t="s">
        <v>3002</v>
      </c>
    </row>
    <row r="655" spans="2:65" s="1" customFormat="1" ht="10.199999999999999" hidden="1">
      <c r="B655" s="35"/>
      <c r="D655" s="145" t="s">
        <v>175</v>
      </c>
      <c r="F655" s="146" t="s">
        <v>2448</v>
      </c>
      <c r="I655" s="147"/>
      <c r="L655" s="35"/>
      <c r="M655" s="148"/>
      <c r="T655" s="56"/>
      <c r="AT655" s="19" t="s">
        <v>175</v>
      </c>
      <c r="AU655" s="19" t="s">
        <v>39</v>
      </c>
    </row>
    <row r="656" spans="2:65" s="12" customFormat="1" ht="10.199999999999999">
      <c r="B656" s="149"/>
      <c r="D656" s="150" t="s">
        <v>177</v>
      </c>
      <c r="E656" s="151" t="s">
        <v>31</v>
      </c>
      <c r="F656" s="152" t="s">
        <v>3003</v>
      </c>
      <c r="H656" s="151" t="s">
        <v>31</v>
      </c>
      <c r="I656" s="153"/>
      <c r="L656" s="149"/>
      <c r="M656" s="154"/>
      <c r="T656" s="155"/>
      <c r="AT656" s="151" t="s">
        <v>177</v>
      </c>
      <c r="AU656" s="151" t="s">
        <v>39</v>
      </c>
      <c r="AV656" s="12" t="s">
        <v>39</v>
      </c>
      <c r="AW656" s="12" t="s">
        <v>38</v>
      </c>
      <c r="AX656" s="12" t="s">
        <v>78</v>
      </c>
      <c r="AY656" s="151" t="s">
        <v>165</v>
      </c>
    </row>
    <row r="657" spans="2:65" s="13" customFormat="1" ht="10.199999999999999">
      <c r="B657" s="156"/>
      <c r="D657" s="150" t="s">
        <v>177</v>
      </c>
      <c r="E657" s="157" t="s">
        <v>31</v>
      </c>
      <c r="F657" s="158" t="s">
        <v>3004</v>
      </c>
      <c r="H657" s="159">
        <v>15.6</v>
      </c>
      <c r="I657" s="160"/>
      <c r="L657" s="156"/>
      <c r="M657" s="161"/>
      <c r="T657" s="162"/>
      <c r="AT657" s="157" t="s">
        <v>177</v>
      </c>
      <c r="AU657" s="157" t="s">
        <v>39</v>
      </c>
      <c r="AV657" s="13" t="s">
        <v>87</v>
      </c>
      <c r="AW657" s="13" t="s">
        <v>38</v>
      </c>
      <c r="AX657" s="13" t="s">
        <v>39</v>
      </c>
      <c r="AY657" s="157" t="s">
        <v>165</v>
      </c>
    </row>
    <row r="658" spans="2:65" s="1" customFormat="1" ht="16.5" customHeight="1">
      <c r="B658" s="35"/>
      <c r="C658" s="132" t="s">
        <v>1250</v>
      </c>
      <c r="D658" s="132" t="s">
        <v>168</v>
      </c>
      <c r="E658" s="133" t="s">
        <v>2463</v>
      </c>
      <c r="F658" s="134" t="s">
        <v>2464</v>
      </c>
      <c r="G658" s="135" t="s">
        <v>1966</v>
      </c>
      <c r="H658" s="136">
        <v>1</v>
      </c>
      <c r="I658" s="137"/>
      <c r="J658" s="138">
        <f>ROUND(I658*H658,2)</f>
        <v>0</v>
      </c>
      <c r="K658" s="134" t="s">
        <v>172</v>
      </c>
      <c r="L658" s="35"/>
      <c r="M658" s="139" t="s">
        <v>31</v>
      </c>
      <c r="N658" s="140" t="s">
        <v>49</v>
      </c>
      <c r="P658" s="141">
        <f>O658*H658</f>
        <v>0</v>
      </c>
      <c r="Q658" s="141">
        <v>0</v>
      </c>
      <c r="R658" s="141">
        <f>Q658*H658</f>
        <v>0</v>
      </c>
      <c r="S658" s="141">
        <v>0</v>
      </c>
      <c r="T658" s="142">
        <f>S658*H658</f>
        <v>0</v>
      </c>
      <c r="AR658" s="143" t="s">
        <v>2434</v>
      </c>
      <c r="AT658" s="143" t="s">
        <v>168</v>
      </c>
      <c r="AU658" s="143" t="s">
        <v>39</v>
      </c>
      <c r="AY658" s="19" t="s">
        <v>165</v>
      </c>
      <c r="BE658" s="144">
        <f>IF(N658="základní",J658,0)</f>
        <v>0</v>
      </c>
      <c r="BF658" s="144">
        <f>IF(N658="snížená",J658,0)</f>
        <v>0</v>
      </c>
      <c r="BG658" s="144">
        <f>IF(N658="zákl. přenesená",J658,0)</f>
        <v>0</v>
      </c>
      <c r="BH658" s="144">
        <f>IF(N658="sníž. přenesená",J658,0)</f>
        <v>0</v>
      </c>
      <c r="BI658" s="144">
        <f>IF(N658="nulová",J658,0)</f>
        <v>0</v>
      </c>
      <c r="BJ658" s="19" t="s">
        <v>39</v>
      </c>
      <c r="BK658" s="144">
        <f>ROUND(I658*H658,2)</f>
        <v>0</v>
      </c>
      <c r="BL658" s="19" t="s">
        <v>2434</v>
      </c>
      <c r="BM658" s="143" t="s">
        <v>3005</v>
      </c>
    </row>
    <row r="659" spans="2:65" s="1" customFormat="1" ht="10.199999999999999" hidden="1">
      <c r="B659" s="35"/>
      <c r="D659" s="145" t="s">
        <v>175</v>
      </c>
      <c r="F659" s="146" t="s">
        <v>2466</v>
      </c>
      <c r="I659" s="147"/>
      <c r="L659" s="35"/>
      <c r="M659" s="189"/>
      <c r="N659" s="190"/>
      <c r="O659" s="190"/>
      <c r="P659" s="190"/>
      <c r="Q659" s="190"/>
      <c r="R659" s="190"/>
      <c r="S659" s="190"/>
      <c r="T659" s="191"/>
      <c r="AT659" s="19" t="s">
        <v>175</v>
      </c>
      <c r="AU659" s="19" t="s">
        <v>39</v>
      </c>
    </row>
    <row r="660" spans="2:65" s="1" customFormat="1" ht="6.9" customHeight="1">
      <c r="B660" s="44"/>
      <c r="C660" s="45"/>
      <c r="D660" s="45"/>
      <c r="E660" s="45"/>
      <c r="F660" s="45"/>
      <c r="G660" s="45"/>
      <c r="H660" s="45"/>
      <c r="I660" s="45"/>
      <c r="J660" s="45"/>
      <c r="K660" s="45"/>
      <c r="L660" s="35"/>
    </row>
  </sheetData>
  <sheetProtection algorithmName="SHA-512" hashValue="nm7UCt7MehKsf8HVBVsNfjGx+ENrIuVDVtieUH4MOb4cJfptdil6rmrBlr6Nx+zPZrpURZvJ9tU2sf0IqginjA==" saltValue="sqp2brCAXHVrTN/gZiNtCib1ZxbW/FqiK928386jrl8JUzo2uTjbDH2ncSoOnCVhH5CT+53ME938CEEkZaNJcg==" spinCount="100000" sheet="1" objects="1" scenarios="1" formatColumns="0" formatRows="0" autoFilter="0"/>
  <autoFilter ref="C99:K659" xr:uid="{00000000-0009-0000-0000-000002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4" r:id="rId1" xr:uid="{00000000-0004-0000-0200-000000000000}"/>
    <hyperlink ref="F110" r:id="rId2" xr:uid="{00000000-0004-0000-0200-000001000000}"/>
    <hyperlink ref="F115" r:id="rId3" xr:uid="{00000000-0004-0000-0200-000002000000}"/>
    <hyperlink ref="F120" r:id="rId4" xr:uid="{00000000-0004-0000-0200-000003000000}"/>
    <hyperlink ref="F127" r:id="rId5" xr:uid="{00000000-0004-0000-0200-000004000000}"/>
    <hyperlink ref="F130" r:id="rId6" xr:uid="{00000000-0004-0000-0200-000005000000}"/>
    <hyperlink ref="F132" r:id="rId7" xr:uid="{00000000-0004-0000-0200-000006000000}"/>
    <hyperlink ref="F135" r:id="rId8" xr:uid="{00000000-0004-0000-0200-000007000000}"/>
    <hyperlink ref="F137" r:id="rId9" xr:uid="{00000000-0004-0000-0200-000008000000}"/>
    <hyperlink ref="F145" r:id="rId10" xr:uid="{00000000-0004-0000-0200-000009000000}"/>
    <hyperlink ref="F150" r:id="rId11" xr:uid="{00000000-0004-0000-0200-00000A000000}"/>
    <hyperlink ref="F155" r:id="rId12" xr:uid="{00000000-0004-0000-0200-00000B000000}"/>
    <hyperlink ref="F161" r:id="rId13" xr:uid="{00000000-0004-0000-0200-00000C000000}"/>
    <hyperlink ref="F166" r:id="rId14" xr:uid="{00000000-0004-0000-0200-00000D000000}"/>
    <hyperlink ref="F172" r:id="rId15" xr:uid="{00000000-0004-0000-0200-00000E000000}"/>
    <hyperlink ref="F175" r:id="rId16" xr:uid="{00000000-0004-0000-0200-00000F000000}"/>
    <hyperlink ref="F177" r:id="rId17" xr:uid="{00000000-0004-0000-0200-000010000000}"/>
    <hyperlink ref="F182" r:id="rId18" xr:uid="{00000000-0004-0000-0200-000011000000}"/>
    <hyperlink ref="F191" r:id="rId19" xr:uid="{00000000-0004-0000-0200-000012000000}"/>
    <hyperlink ref="F197" r:id="rId20" xr:uid="{00000000-0004-0000-0200-000013000000}"/>
    <hyperlink ref="F202" r:id="rId21" xr:uid="{00000000-0004-0000-0200-000014000000}"/>
    <hyperlink ref="F207" r:id="rId22" xr:uid="{00000000-0004-0000-0200-000015000000}"/>
    <hyperlink ref="F213" r:id="rId23" xr:uid="{00000000-0004-0000-0200-000016000000}"/>
    <hyperlink ref="F219" r:id="rId24" xr:uid="{00000000-0004-0000-0200-000017000000}"/>
    <hyperlink ref="F228" r:id="rId25" xr:uid="{00000000-0004-0000-0200-000018000000}"/>
    <hyperlink ref="F230" r:id="rId26" xr:uid="{00000000-0004-0000-0200-000019000000}"/>
    <hyperlink ref="F237" r:id="rId27" xr:uid="{00000000-0004-0000-0200-00001A000000}"/>
    <hyperlink ref="F242" r:id="rId28" xr:uid="{00000000-0004-0000-0200-00001B000000}"/>
    <hyperlink ref="F247" r:id="rId29" xr:uid="{00000000-0004-0000-0200-00001C000000}"/>
    <hyperlink ref="F252" r:id="rId30" xr:uid="{00000000-0004-0000-0200-00001D000000}"/>
    <hyperlink ref="F258" r:id="rId31" xr:uid="{00000000-0004-0000-0200-00001E000000}"/>
    <hyperlink ref="F261" r:id="rId32" xr:uid="{00000000-0004-0000-0200-00001F000000}"/>
    <hyperlink ref="F263" r:id="rId33" xr:uid="{00000000-0004-0000-0200-000020000000}"/>
    <hyperlink ref="F269" r:id="rId34" xr:uid="{00000000-0004-0000-0200-000021000000}"/>
    <hyperlink ref="F275" r:id="rId35" xr:uid="{00000000-0004-0000-0200-000022000000}"/>
    <hyperlink ref="F281" r:id="rId36" xr:uid="{00000000-0004-0000-0200-000023000000}"/>
    <hyperlink ref="F288" r:id="rId37" xr:uid="{00000000-0004-0000-0200-000024000000}"/>
    <hyperlink ref="F295" r:id="rId38" xr:uid="{00000000-0004-0000-0200-000025000000}"/>
    <hyperlink ref="F305" r:id="rId39" xr:uid="{00000000-0004-0000-0200-000026000000}"/>
    <hyperlink ref="F312" r:id="rId40" xr:uid="{00000000-0004-0000-0200-000027000000}"/>
    <hyperlink ref="F319" r:id="rId41" xr:uid="{00000000-0004-0000-0200-000028000000}"/>
    <hyperlink ref="F347" r:id="rId42" xr:uid="{00000000-0004-0000-0200-000029000000}"/>
    <hyperlink ref="F352" r:id="rId43" xr:uid="{00000000-0004-0000-0200-00002A000000}"/>
    <hyperlink ref="F366" r:id="rId44" xr:uid="{00000000-0004-0000-0200-00002B000000}"/>
    <hyperlink ref="F374" r:id="rId45" xr:uid="{00000000-0004-0000-0200-00002C000000}"/>
    <hyperlink ref="F381" r:id="rId46" xr:uid="{00000000-0004-0000-0200-00002D000000}"/>
    <hyperlink ref="F400" r:id="rId47" xr:uid="{00000000-0004-0000-0200-00002E000000}"/>
    <hyperlink ref="F411" r:id="rId48" xr:uid="{00000000-0004-0000-0200-00002F000000}"/>
    <hyperlink ref="F416" r:id="rId49" xr:uid="{00000000-0004-0000-0200-000030000000}"/>
    <hyperlink ref="F419" r:id="rId50" xr:uid="{00000000-0004-0000-0200-000031000000}"/>
    <hyperlink ref="F421" r:id="rId51" xr:uid="{00000000-0004-0000-0200-000032000000}"/>
    <hyperlink ref="F427" r:id="rId52" xr:uid="{00000000-0004-0000-0200-000033000000}"/>
    <hyperlink ref="F432" r:id="rId53" xr:uid="{00000000-0004-0000-0200-000034000000}"/>
    <hyperlink ref="F439" r:id="rId54" xr:uid="{00000000-0004-0000-0200-000035000000}"/>
    <hyperlink ref="F447" r:id="rId55" xr:uid="{00000000-0004-0000-0200-000036000000}"/>
    <hyperlink ref="F449" r:id="rId56" xr:uid="{00000000-0004-0000-0200-000037000000}"/>
    <hyperlink ref="F451" r:id="rId57" xr:uid="{00000000-0004-0000-0200-000038000000}"/>
    <hyperlink ref="F453" r:id="rId58" xr:uid="{00000000-0004-0000-0200-000039000000}"/>
    <hyperlink ref="F456" r:id="rId59" xr:uid="{00000000-0004-0000-0200-00003A000000}"/>
    <hyperlink ref="F459" r:id="rId60" xr:uid="{00000000-0004-0000-0200-00003B000000}"/>
    <hyperlink ref="F463" r:id="rId61" xr:uid="{00000000-0004-0000-0200-00003C000000}"/>
    <hyperlink ref="F469" r:id="rId62" xr:uid="{00000000-0004-0000-0200-00003D000000}"/>
    <hyperlink ref="F475" r:id="rId63" xr:uid="{00000000-0004-0000-0200-00003E000000}"/>
    <hyperlink ref="F481" r:id="rId64" xr:uid="{00000000-0004-0000-0200-00003F000000}"/>
    <hyperlink ref="F487" r:id="rId65" xr:uid="{00000000-0004-0000-0200-000040000000}"/>
    <hyperlink ref="F493" r:id="rId66" xr:uid="{00000000-0004-0000-0200-000041000000}"/>
    <hyperlink ref="F496" r:id="rId67" xr:uid="{00000000-0004-0000-0200-000042000000}"/>
    <hyperlink ref="F503" r:id="rId68" xr:uid="{00000000-0004-0000-0200-000043000000}"/>
    <hyperlink ref="F507" r:id="rId69" xr:uid="{00000000-0004-0000-0200-000044000000}"/>
    <hyperlink ref="F512" r:id="rId70" xr:uid="{00000000-0004-0000-0200-000045000000}"/>
    <hyperlink ref="F528" r:id="rId71" xr:uid="{00000000-0004-0000-0200-000046000000}"/>
    <hyperlink ref="F536" r:id="rId72" xr:uid="{00000000-0004-0000-0200-000047000000}"/>
    <hyperlink ref="F542" r:id="rId73" xr:uid="{00000000-0004-0000-0200-000048000000}"/>
    <hyperlink ref="F545" r:id="rId74" xr:uid="{00000000-0004-0000-0200-000049000000}"/>
    <hyperlink ref="F551" r:id="rId75" xr:uid="{00000000-0004-0000-0200-00004A000000}"/>
    <hyperlink ref="F556" r:id="rId76" xr:uid="{00000000-0004-0000-0200-00004B000000}"/>
    <hyperlink ref="F563" r:id="rId77" xr:uid="{00000000-0004-0000-0200-00004C000000}"/>
    <hyperlink ref="F570" r:id="rId78" xr:uid="{00000000-0004-0000-0200-00004D000000}"/>
    <hyperlink ref="F572" r:id="rId79" xr:uid="{00000000-0004-0000-0200-00004E000000}"/>
    <hyperlink ref="F579" r:id="rId80" xr:uid="{00000000-0004-0000-0200-00004F000000}"/>
    <hyperlink ref="F590" r:id="rId81" xr:uid="{00000000-0004-0000-0200-000050000000}"/>
    <hyperlink ref="F596" r:id="rId82" xr:uid="{00000000-0004-0000-0200-000051000000}"/>
    <hyperlink ref="F603" r:id="rId83" xr:uid="{00000000-0004-0000-0200-000052000000}"/>
    <hyperlink ref="F608" r:id="rId84" xr:uid="{00000000-0004-0000-0200-000053000000}"/>
    <hyperlink ref="F610" r:id="rId85" xr:uid="{00000000-0004-0000-0200-000054000000}"/>
    <hyperlink ref="F615" r:id="rId86" xr:uid="{00000000-0004-0000-0200-000055000000}"/>
    <hyperlink ref="F618" r:id="rId87" xr:uid="{00000000-0004-0000-0200-000056000000}"/>
    <hyperlink ref="F625" r:id="rId88" xr:uid="{00000000-0004-0000-0200-000057000000}"/>
    <hyperlink ref="F632" r:id="rId89" xr:uid="{00000000-0004-0000-0200-000058000000}"/>
    <hyperlink ref="F640" r:id="rId90" xr:uid="{00000000-0004-0000-0200-000059000000}"/>
    <hyperlink ref="F652" r:id="rId91" xr:uid="{00000000-0004-0000-0200-00005A000000}"/>
    <hyperlink ref="F655" r:id="rId92" xr:uid="{00000000-0004-0000-0200-00005B000000}"/>
    <hyperlink ref="F659" r:id="rId93" xr:uid="{00000000-0004-0000-0200-00005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pageSetUpPr fitToPage="1"/>
  </sheetPr>
  <dimension ref="B2:BM869"/>
  <sheetViews>
    <sheetView showGridLines="0" topLeftCell="A81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9" t="s">
        <v>93</v>
      </c>
    </row>
    <row r="3" spans="2:4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" customHeight="1">
      <c r="B4" s="22"/>
      <c r="D4" s="23" t="s">
        <v>108</v>
      </c>
      <c r="L4" s="22"/>
      <c r="M4" s="90" t="s">
        <v>10</v>
      </c>
      <c r="AT4" s="19" t="s">
        <v>4</v>
      </c>
    </row>
    <row r="5" spans="2:46" ht="6.9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36" t="str">
        <f>'Rekapitulace stavby'!K6</f>
        <v>Stavební úpravy objektu a přístavba výtahu polyfunkčního domu Školní 890-2, Kopřivnice - AKTUALIZACE 2024</v>
      </c>
      <c r="F7" s="337"/>
      <c r="G7" s="337"/>
      <c r="H7" s="337"/>
      <c r="L7" s="22"/>
    </row>
    <row r="8" spans="2:46" s="1" customFormat="1" ht="12" customHeight="1">
      <c r="B8" s="35"/>
      <c r="D8" s="29" t="s">
        <v>118</v>
      </c>
      <c r="L8" s="35"/>
    </row>
    <row r="9" spans="2:46" s="1" customFormat="1" ht="16.5" customHeight="1">
      <c r="B9" s="35"/>
      <c r="E9" s="295" t="s">
        <v>3006</v>
      </c>
      <c r="F9" s="338"/>
      <c r="G9" s="338"/>
      <c r="H9" s="338"/>
      <c r="L9" s="35"/>
    </row>
    <row r="10" spans="2:46" s="1" customFormat="1" ht="10.199999999999999">
      <c r="B10" s="35"/>
      <c r="L10" s="35"/>
    </row>
    <row r="11" spans="2:46" s="1" customFormat="1" ht="12" customHeight="1">
      <c r="B11" s="35"/>
      <c r="D11" s="29" t="s">
        <v>18</v>
      </c>
      <c r="F11" s="27" t="s">
        <v>19</v>
      </c>
      <c r="I11" s="29" t="s">
        <v>20</v>
      </c>
      <c r="J11" s="27" t="s">
        <v>31</v>
      </c>
      <c r="L11" s="35"/>
    </row>
    <row r="12" spans="2:46" s="1" customFormat="1" ht="12" customHeight="1">
      <c r="B12" s="35"/>
      <c r="D12" s="29" t="s">
        <v>21</v>
      </c>
      <c r="F12" s="27" t="s">
        <v>22</v>
      </c>
      <c r="I12" s="29" t="s">
        <v>23</v>
      </c>
      <c r="J12" s="52" t="str">
        <f>'Rekapitulace stavby'!AN8</f>
        <v>26. 4. 2024</v>
      </c>
      <c r="L12" s="35"/>
    </row>
    <row r="13" spans="2:46" s="1" customFormat="1" ht="10.8" customHeight="1">
      <c r="B13" s="35"/>
      <c r="L13" s="35"/>
    </row>
    <row r="14" spans="2:46" s="1" customFormat="1" ht="12" customHeight="1">
      <c r="B14" s="35"/>
      <c r="D14" s="29" t="s">
        <v>29</v>
      </c>
      <c r="I14" s="29" t="s">
        <v>30</v>
      </c>
      <c r="J14" s="27" t="s">
        <v>31</v>
      </c>
      <c r="L14" s="35"/>
    </row>
    <row r="15" spans="2:46" s="1" customFormat="1" ht="18" customHeight="1">
      <c r="B15" s="35"/>
      <c r="E15" s="27" t="s">
        <v>32</v>
      </c>
      <c r="I15" s="29" t="s">
        <v>33</v>
      </c>
      <c r="J15" s="27" t="s">
        <v>31</v>
      </c>
      <c r="L15" s="35"/>
    </row>
    <row r="16" spans="2:46" s="1" customFormat="1" ht="6.9" customHeight="1">
      <c r="B16" s="35"/>
      <c r="L16" s="35"/>
    </row>
    <row r="17" spans="2:12" s="1" customFormat="1" ht="12" customHeight="1">
      <c r="B17" s="35"/>
      <c r="D17" s="29" t="s">
        <v>34</v>
      </c>
      <c r="I17" s="29" t="s">
        <v>30</v>
      </c>
      <c r="J17" s="30" t="str">
        <f>'Rekapitulace stavby'!AN13</f>
        <v>Vyplň údaj</v>
      </c>
      <c r="L17" s="35"/>
    </row>
    <row r="18" spans="2:12" s="1" customFormat="1" ht="18" customHeight="1">
      <c r="B18" s="35"/>
      <c r="E18" s="339" t="str">
        <f>'Rekapitulace stavby'!E14</f>
        <v>Vyplň údaj</v>
      </c>
      <c r="F18" s="320"/>
      <c r="G18" s="320"/>
      <c r="H18" s="320"/>
      <c r="I18" s="29" t="s">
        <v>33</v>
      </c>
      <c r="J18" s="30" t="str">
        <f>'Rekapitulace stavby'!AN14</f>
        <v>Vyplň údaj</v>
      </c>
      <c r="L18" s="35"/>
    </row>
    <row r="19" spans="2:12" s="1" customFormat="1" ht="6.9" customHeight="1">
      <c r="B19" s="35"/>
      <c r="L19" s="35"/>
    </row>
    <row r="20" spans="2:12" s="1" customFormat="1" ht="12" customHeight="1">
      <c r="B20" s="35"/>
      <c r="D20" s="29" t="s">
        <v>36</v>
      </c>
      <c r="I20" s="29" t="s">
        <v>30</v>
      </c>
      <c r="J20" s="27" t="s">
        <v>31</v>
      </c>
      <c r="L20" s="35"/>
    </row>
    <row r="21" spans="2:12" s="1" customFormat="1" ht="18" customHeight="1">
      <c r="B21" s="35"/>
      <c r="E21" s="27" t="s">
        <v>37</v>
      </c>
      <c r="I21" s="29" t="s">
        <v>33</v>
      </c>
      <c r="J21" s="27" t="s">
        <v>31</v>
      </c>
      <c r="L21" s="35"/>
    </row>
    <row r="22" spans="2:12" s="1" customFormat="1" ht="6.9" customHeight="1">
      <c r="B22" s="35"/>
      <c r="L22" s="35"/>
    </row>
    <row r="23" spans="2:12" s="1" customFormat="1" ht="12" customHeight="1">
      <c r="B23" s="35"/>
      <c r="D23" s="29" t="s">
        <v>40</v>
      </c>
      <c r="I23" s="29" t="s">
        <v>30</v>
      </c>
      <c r="J23" s="27" t="str">
        <f>IF('Rekapitulace stavby'!AN19="","",'Rekapitulace stavby'!AN19)</f>
        <v/>
      </c>
      <c r="L23" s="35"/>
    </row>
    <row r="24" spans="2:12" s="1" customFormat="1" ht="18" customHeight="1">
      <c r="B24" s="35"/>
      <c r="E24" s="27" t="str">
        <f>IF('Rekapitulace stavby'!E20="","",'Rekapitulace stavby'!E20)</f>
        <v xml:space="preserve"> </v>
      </c>
      <c r="I24" s="29" t="s">
        <v>33</v>
      </c>
      <c r="J24" s="27" t="str">
        <f>IF('Rekapitulace stavby'!AN20="","",'Rekapitulace stavby'!AN20)</f>
        <v/>
      </c>
      <c r="L24" s="35"/>
    </row>
    <row r="25" spans="2:12" s="1" customFormat="1" ht="6.9" customHeight="1">
      <c r="B25" s="35"/>
      <c r="L25" s="35"/>
    </row>
    <row r="26" spans="2:12" s="1" customFormat="1" ht="12" customHeight="1">
      <c r="B26" s="35"/>
      <c r="D26" s="29" t="s">
        <v>42</v>
      </c>
      <c r="L26" s="35"/>
    </row>
    <row r="27" spans="2:12" s="7" customFormat="1" ht="16.5" customHeight="1">
      <c r="B27" s="91"/>
      <c r="E27" s="325" t="s">
        <v>31</v>
      </c>
      <c r="F27" s="325"/>
      <c r="G27" s="325"/>
      <c r="H27" s="325"/>
      <c r="L27" s="91"/>
    </row>
    <row r="28" spans="2:12" s="1" customFormat="1" ht="6.9" customHeight="1">
      <c r="B28" s="35"/>
      <c r="L28" s="35"/>
    </row>
    <row r="29" spans="2:12" s="1" customFormat="1" ht="6.9" customHeight="1">
      <c r="B29" s="35"/>
      <c r="D29" s="53"/>
      <c r="E29" s="53"/>
      <c r="F29" s="53"/>
      <c r="G29" s="53"/>
      <c r="H29" s="53"/>
      <c r="I29" s="53"/>
      <c r="J29" s="53"/>
      <c r="K29" s="53"/>
      <c r="L29" s="35"/>
    </row>
    <row r="30" spans="2:12" s="1" customFormat="1" ht="25.35" customHeight="1">
      <c r="B30" s="35"/>
      <c r="D30" s="92" t="s">
        <v>44</v>
      </c>
      <c r="J30" s="66">
        <f>ROUND(J97, 0)</f>
        <v>0</v>
      </c>
      <c r="L30" s="35"/>
    </row>
    <row r="31" spans="2:12" s="1" customFormat="1" ht="6.9" customHeight="1">
      <c r="B31" s="35"/>
      <c r="D31" s="53"/>
      <c r="E31" s="53"/>
      <c r="F31" s="53"/>
      <c r="G31" s="53"/>
      <c r="H31" s="53"/>
      <c r="I31" s="53"/>
      <c r="J31" s="53"/>
      <c r="K31" s="53"/>
      <c r="L31" s="35"/>
    </row>
    <row r="32" spans="2:12" s="1" customFormat="1" ht="14.4" customHeight="1">
      <c r="B32" s="35"/>
      <c r="F32" s="38" t="s">
        <v>46</v>
      </c>
      <c r="I32" s="38" t="s">
        <v>45</v>
      </c>
      <c r="J32" s="38" t="s">
        <v>47</v>
      </c>
      <c r="L32" s="35"/>
    </row>
    <row r="33" spans="2:12" s="1" customFormat="1" ht="14.4" customHeight="1">
      <c r="B33" s="35"/>
      <c r="D33" s="55" t="s">
        <v>48</v>
      </c>
      <c r="E33" s="29" t="s">
        <v>49</v>
      </c>
      <c r="F33" s="93">
        <f>ROUND((SUM(BE97:BE868)),  0)</f>
        <v>0</v>
      </c>
      <c r="I33" s="94">
        <v>0.21</v>
      </c>
      <c r="J33" s="93">
        <f>ROUND(((SUM(BE97:BE868))*I33),  0)</f>
        <v>0</v>
      </c>
      <c r="L33" s="35"/>
    </row>
    <row r="34" spans="2:12" s="1" customFormat="1" ht="14.4" customHeight="1">
      <c r="B34" s="35"/>
      <c r="E34" s="29" t="s">
        <v>50</v>
      </c>
      <c r="F34" s="93">
        <f>ROUND((SUM(BF97:BF868)),  0)</f>
        <v>0</v>
      </c>
      <c r="I34" s="94">
        <v>0.12</v>
      </c>
      <c r="J34" s="93">
        <f>ROUND(((SUM(BF97:BF868))*I34),  0)</f>
        <v>0</v>
      </c>
      <c r="L34" s="35"/>
    </row>
    <row r="35" spans="2:12" s="1" customFormat="1" ht="14.4" hidden="1" customHeight="1">
      <c r="B35" s="35"/>
      <c r="E35" s="29" t="s">
        <v>51</v>
      </c>
      <c r="F35" s="93">
        <f>ROUND((SUM(BG97:BG868)),  0)</f>
        <v>0</v>
      </c>
      <c r="I35" s="94">
        <v>0.21</v>
      </c>
      <c r="J35" s="93">
        <f>0</f>
        <v>0</v>
      </c>
      <c r="L35" s="35"/>
    </row>
    <row r="36" spans="2:12" s="1" customFormat="1" ht="14.4" hidden="1" customHeight="1">
      <c r="B36" s="35"/>
      <c r="E36" s="29" t="s">
        <v>52</v>
      </c>
      <c r="F36" s="93">
        <f>ROUND((SUM(BH97:BH868)),  0)</f>
        <v>0</v>
      </c>
      <c r="I36" s="94">
        <v>0.12</v>
      </c>
      <c r="J36" s="93">
        <f>0</f>
        <v>0</v>
      </c>
      <c r="L36" s="35"/>
    </row>
    <row r="37" spans="2:12" s="1" customFormat="1" ht="14.4" hidden="1" customHeight="1">
      <c r="B37" s="35"/>
      <c r="E37" s="29" t="s">
        <v>53</v>
      </c>
      <c r="F37" s="93">
        <f>ROUND((SUM(BI97:BI868)),  0)</f>
        <v>0</v>
      </c>
      <c r="I37" s="94">
        <v>0</v>
      </c>
      <c r="J37" s="93">
        <f>0</f>
        <v>0</v>
      </c>
      <c r="L37" s="35"/>
    </row>
    <row r="38" spans="2:12" s="1" customFormat="1" ht="6.9" customHeight="1">
      <c r="B38" s="35"/>
      <c r="L38" s="35"/>
    </row>
    <row r="39" spans="2:12" s="1" customFormat="1" ht="25.35" customHeight="1">
      <c r="B39" s="35"/>
      <c r="C39" s="95"/>
      <c r="D39" s="96" t="s">
        <v>54</v>
      </c>
      <c r="E39" s="57"/>
      <c r="F39" s="57"/>
      <c r="G39" s="97" t="s">
        <v>55</v>
      </c>
      <c r="H39" s="98" t="s">
        <v>56</v>
      </c>
      <c r="I39" s="57"/>
      <c r="J39" s="99">
        <f>SUM(J30:J37)</f>
        <v>0</v>
      </c>
      <c r="K39" s="100"/>
      <c r="L39" s="35"/>
    </row>
    <row r="40" spans="2:12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35"/>
    </row>
    <row r="44" spans="2:12" s="1" customFormat="1" ht="6.9" customHeight="1"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35"/>
    </row>
    <row r="45" spans="2:12" s="1" customFormat="1" ht="24.9" customHeight="1">
      <c r="B45" s="35"/>
      <c r="C45" s="23" t="s">
        <v>121</v>
      </c>
      <c r="L45" s="35"/>
    </row>
    <row r="46" spans="2:12" s="1" customFormat="1" ht="6.9" customHeight="1">
      <c r="B46" s="35"/>
      <c r="L46" s="35"/>
    </row>
    <row r="47" spans="2:12" s="1" customFormat="1" ht="12" customHeight="1">
      <c r="B47" s="35"/>
      <c r="C47" s="29" t="s">
        <v>16</v>
      </c>
      <c r="L47" s="35"/>
    </row>
    <row r="48" spans="2:12" s="1" customFormat="1" ht="26.25" customHeight="1">
      <c r="B48" s="35"/>
      <c r="E48" s="336" t="str">
        <f>E7</f>
        <v>Stavební úpravy objektu a přístavba výtahu polyfunkčního domu Školní 890-2, Kopřivnice - AKTUALIZACE 2024</v>
      </c>
      <c r="F48" s="337"/>
      <c r="G48" s="337"/>
      <c r="H48" s="337"/>
      <c r="L48" s="35"/>
    </row>
    <row r="49" spans="2:47" s="1" customFormat="1" ht="12" customHeight="1">
      <c r="B49" s="35"/>
      <c r="C49" s="29" t="s">
        <v>118</v>
      </c>
      <c r="L49" s="35"/>
    </row>
    <row r="50" spans="2:47" s="1" customFormat="1" ht="16.5" customHeight="1">
      <c r="B50" s="35"/>
      <c r="E50" s="295" t="str">
        <f>E9</f>
        <v>SO 04 - Hydroizolace spodní stavby a zpevněné plochy</v>
      </c>
      <c r="F50" s="338"/>
      <c r="G50" s="338"/>
      <c r="H50" s="338"/>
      <c r="L50" s="35"/>
    </row>
    <row r="51" spans="2:47" s="1" customFormat="1" ht="6.9" customHeight="1">
      <c r="B51" s="35"/>
      <c r="L51" s="35"/>
    </row>
    <row r="52" spans="2:47" s="1" customFormat="1" ht="12" customHeight="1">
      <c r="B52" s="35"/>
      <c r="C52" s="29" t="s">
        <v>21</v>
      </c>
      <c r="F52" s="27" t="str">
        <f>F12</f>
        <v>Kopřivnice</v>
      </c>
      <c r="I52" s="29" t="s">
        <v>23</v>
      </c>
      <c r="J52" s="52" t="str">
        <f>IF(J12="","",J12)</f>
        <v>26. 4. 2024</v>
      </c>
      <c r="L52" s="35"/>
    </row>
    <row r="53" spans="2:47" s="1" customFormat="1" ht="6.9" customHeight="1">
      <c r="B53" s="35"/>
      <c r="L53" s="35"/>
    </row>
    <row r="54" spans="2:47" s="1" customFormat="1" ht="25.65" customHeight="1">
      <c r="B54" s="35"/>
      <c r="C54" s="29" t="s">
        <v>29</v>
      </c>
      <c r="F54" s="27" t="str">
        <f>E15</f>
        <v>Město Kopřivnice</v>
      </c>
      <c r="I54" s="29" t="s">
        <v>36</v>
      </c>
      <c r="J54" s="33" t="str">
        <f>E21</f>
        <v>ENERGO-STEEL spol. s r.o.</v>
      </c>
      <c r="L54" s="35"/>
    </row>
    <row r="55" spans="2:47" s="1" customFormat="1" ht="15.15" customHeight="1">
      <c r="B55" s="35"/>
      <c r="C55" s="29" t="s">
        <v>34</v>
      </c>
      <c r="F55" s="27" t="str">
        <f>IF(E18="","",E18)</f>
        <v>Vyplň údaj</v>
      </c>
      <c r="I55" s="29" t="s">
        <v>40</v>
      </c>
      <c r="J55" s="33" t="str">
        <f>E24</f>
        <v xml:space="preserve"> </v>
      </c>
      <c r="L55" s="35"/>
    </row>
    <row r="56" spans="2:47" s="1" customFormat="1" ht="10.35" customHeight="1">
      <c r="B56" s="35"/>
      <c r="L56" s="35"/>
    </row>
    <row r="57" spans="2:47" s="1" customFormat="1" ht="29.25" customHeight="1">
      <c r="B57" s="35"/>
      <c r="C57" s="101" t="s">
        <v>122</v>
      </c>
      <c r="D57" s="95"/>
      <c r="E57" s="95"/>
      <c r="F57" s="95"/>
      <c r="G57" s="95"/>
      <c r="H57" s="95"/>
      <c r="I57" s="95"/>
      <c r="J57" s="102" t="s">
        <v>123</v>
      </c>
      <c r="K57" s="95"/>
      <c r="L57" s="35"/>
    </row>
    <row r="58" spans="2:47" s="1" customFormat="1" ht="10.35" customHeight="1">
      <c r="B58" s="35"/>
      <c r="L58" s="35"/>
    </row>
    <row r="59" spans="2:47" s="1" customFormat="1" ht="22.8" customHeight="1">
      <c r="B59" s="35"/>
      <c r="C59" s="103" t="s">
        <v>76</v>
      </c>
      <c r="J59" s="66">
        <f>J97</f>
        <v>0</v>
      </c>
      <c r="L59" s="35"/>
      <c r="AU59" s="19" t="s">
        <v>124</v>
      </c>
    </row>
    <row r="60" spans="2:47" s="8" customFormat="1" ht="24.9" customHeight="1">
      <c r="B60" s="104"/>
      <c r="D60" s="105" t="s">
        <v>125</v>
      </c>
      <c r="E60" s="106"/>
      <c r="F60" s="106"/>
      <c r="G60" s="106"/>
      <c r="H60" s="106"/>
      <c r="I60" s="106"/>
      <c r="J60" s="107">
        <f>J98</f>
        <v>0</v>
      </c>
      <c r="L60" s="104"/>
    </row>
    <row r="61" spans="2:47" s="9" customFormat="1" ht="19.95" customHeight="1">
      <c r="B61" s="108"/>
      <c r="D61" s="109" t="s">
        <v>2476</v>
      </c>
      <c r="E61" s="110"/>
      <c r="F61" s="110"/>
      <c r="G61" s="110"/>
      <c r="H61" s="110"/>
      <c r="I61" s="110"/>
      <c r="J61" s="111">
        <f>J99</f>
        <v>0</v>
      </c>
      <c r="L61" s="108"/>
    </row>
    <row r="62" spans="2:47" s="9" customFormat="1" ht="19.95" customHeight="1">
      <c r="B62" s="108"/>
      <c r="D62" s="109" t="s">
        <v>2477</v>
      </c>
      <c r="E62" s="110"/>
      <c r="F62" s="110"/>
      <c r="G62" s="110"/>
      <c r="H62" s="110"/>
      <c r="I62" s="110"/>
      <c r="J62" s="111">
        <f>J289</f>
        <v>0</v>
      </c>
      <c r="L62" s="108"/>
    </row>
    <row r="63" spans="2:47" s="9" customFormat="1" ht="19.95" customHeight="1">
      <c r="B63" s="108"/>
      <c r="D63" s="109" t="s">
        <v>2478</v>
      </c>
      <c r="E63" s="110"/>
      <c r="F63" s="110"/>
      <c r="G63" s="110"/>
      <c r="H63" s="110"/>
      <c r="I63" s="110"/>
      <c r="J63" s="111">
        <f>J311</f>
        <v>0</v>
      </c>
      <c r="L63" s="108"/>
    </row>
    <row r="64" spans="2:47" s="9" customFormat="1" ht="19.95" customHeight="1">
      <c r="B64" s="108"/>
      <c r="D64" s="109" t="s">
        <v>2479</v>
      </c>
      <c r="E64" s="110"/>
      <c r="F64" s="110"/>
      <c r="G64" s="110"/>
      <c r="H64" s="110"/>
      <c r="I64" s="110"/>
      <c r="J64" s="111">
        <f>J318</f>
        <v>0</v>
      </c>
      <c r="L64" s="108"/>
    </row>
    <row r="65" spans="2:12" s="9" customFormat="1" ht="19.95" customHeight="1">
      <c r="B65" s="108"/>
      <c r="D65" s="109" t="s">
        <v>127</v>
      </c>
      <c r="E65" s="110"/>
      <c r="F65" s="110"/>
      <c r="G65" s="110"/>
      <c r="H65" s="110"/>
      <c r="I65" s="110"/>
      <c r="J65" s="111">
        <f>J378</f>
        <v>0</v>
      </c>
      <c r="L65" s="108"/>
    </row>
    <row r="66" spans="2:12" s="9" customFormat="1" ht="19.95" customHeight="1">
      <c r="B66" s="108"/>
      <c r="D66" s="109" t="s">
        <v>3007</v>
      </c>
      <c r="E66" s="110"/>
      <c r="F66" s="110"/>
      <c r="G66" s="110"/>
      <c r="H66" s="110"/>
      <c r="I66" s="110"/>
      <c r="J66" s="111">
        <f>J447</f>
        <v>0</v>
      </c>
      <c r="L66" s="108"/>
    </row>
    <row r="67" spans="2:12" s="9" customFormat="1" ht="19.95" customHeight="1">
      <c r="B67" s="108"/>
      <c r="D67" s="109" t="s">
        <v>128</v>
      </c>
      <c r="E67" s="110"/>
      <c r="F67" s="110"/>
      <c r="G67" s="110"/>
      <c r="H67" s="110"/>
      <c r="I67" s="110"/>
      <c r="J67" s="111">
        <f>J494</f>
        <v>0</v>
      </c>
      <c r="L67" s="108"/>
    </row>
    <row r="68" spans="2:12" s="9" customFormat="1" ht="19.95" customHeight="1">
      <c r="B68" s="108"/>
      <c r="D68" s="109" t="s">
        <v>129</v>
      </c>
      <c r="E68" s="110"/>
      <c r="F68" s="110"/>
      <c r="G68" s="110"/>
      <c r="H68" s="110"/>
      <c r="I68" s="110"/>
      <c r="J68" s="111">
        <f>J653</f>
        <v>0</v>
      </c>
      <c r="L68" s="108"/>
    </row>
    <row r="69" spans="2:12" s="9" customFormat="1" ht="19.95" customHeight="1">
      <c r="B69" s="108"/>
      <c r="D69" s="109" t="s">
        <v>130</v>
      </c>
      <c r="E69" s="110"/>
      <c r="F69" s="110"/>
      <c r="G69" s="110"/>
      <c r="H69" s="110"/>
      <c r="I69" s="110"/>
      <c r="J69" s="111">
        <f>J673</f>
        <v>0</v>
      </c>
      <c r="L69" s="108"/>
    </row>
    <row r="70" spans="2:12" s="8" customFormat="1" ht="24.9" customHeight="1">
      <c r="B70" s="104"/>
      <c r="D70" s="105" t="s">
        <v>131</v>
      </c>
      <c r="E70" s="106"/>
      <c r="F70" s="106"/>
      <c r="G70" s="106"/>
      <c r="H70" s="106"/>
      <c r="I70" s="106"/>
      <c r="J70" s="107">
        <f>J678</f>
        <v>0</v>
      </c>
      <c r="L70" s="104"/>
    </row>
    <row r="71" spans="2:12" s="9" customFormat="1" ht="19.95" customHeight="1">
      <c r="B71" s="108"/>
      <c r="D71" s="109" t="s">
        <v>2480</v>
      </c>
      <c r="E71" s="110"/>
      <c r="F71" s="110"/>
      <c r="G71" s="110"/>
      <c r="H71" s="110"/>
      <c r="I71" s="110"/>
      <c r="J71" s="111">
        <f>J679</f>
        <v>0</v>
      </c>
      <c r="L71" s="108"/>
    </row>
    <row r="72" spans="2:12" s="9" customFormat="1" ht="19.95" customHeight="1">
      <c r="B72" s="108"/>
      <c r="D72" s="109" t="s">
        <v>134</v>
      </c>
      <c r="E72" s="110"/>
      <c r="F72" s="110"/>
      <c r="G72" s="110"/>
      <c r="H72" s="110"/>
      <c r="I72" s="110"/>
      <c r="J72" s="111">
        <f>J742</f>
        <v>0</v>
      </c>
      <c r="L72" s="108"/>
    </row>
    <row r="73" spans="2:12" s="9" customFormat="1" ht="19.95" customHeight="1">
      <c r="B73" s="108"/>
      <c r="D73" s="109" t="s">
        <v>3008</v>
      </c>
      <c r="E73" s="110"/>
      <c r="F73" s="110"/>
      <c r="G73" s="110"/>
      <c r="H73" s="110"/>
      <c r="I73" s="110"/>
      <c r="J73" s="111">
        <f>J749</f>
        <v>0</v>
      </c>
      <c r="L73" s="108"/>
    </row>
    <row r="74" spans="2:12" s="9" customFormat="1" ht="19.95" customHeight="1">
      <c r="B74" s="108"/>
      <c r="D74" s="109" t="s">
        <v>140</v>
      </c>
      <c r="E74" s="110"/>
      <c r="F74" s="110"/>
      <c r="G74" s="110"/>
      <c r="H74" s="110"/>
      <c r="I74" s="110"/>
      <c r="J74" s="111">
        <f>J761</f>
        <v>0</v>
      </c>
      <c r="L74" s="108"/>
    </row>
    <row r="75" spans="2:12" s="9" customFormat="1" ht="19.95" customHeight="1">
      <c r="B75" s="108"/>
      <c r="D75" s="109" t="s">
        <v>143</v>
      </c>
      <c r="E75" s="110"/>
      <c r="F75" s="110"/>
      <c r="G75" s="110"/>
      <c r="H75" s="110"/>
      <c r="I75" s="110"/>
      <c r="J75" s="111">
        <f>J799</f>
        <v>0</v>
      </c>
      <c r="L75" s="108"/>
    </row>
    <row r="76" spans="2:12" s="9" customFormat="1" ht="19.95" customHeight="1">
      <c r="B76" s="108"/>
      <c r="D76" s="109" t="s">
        <v>3009</v>
      </c>
      <c r="E76" s="110"/>
      <c r="F76" s="110"/>
      <c r="G76" s="110"/>
      <c r="H76" s="110"/>
      <c r="I76" s="110"/>
      <c r="J76" s="111">
        <f>J819</f>
        <v>0</v>
      </c>
      <c r="L76" s="108"/>
    </row>
    <row r="77" spans="2:12" s="8" customFormat="1" ht="24.9" customHeight="1">
      <c r="B77" s="104"/>
      <c r="D77" s="105" t="s">
        <v>149</v>
      </c>
      <c r="E77" s="106"/>
      <c r="F77" s="106"/>
      <c r="G77" s="106"/>
      <c r="H77" s="106"/>
      <c r="I77" s="106"/>
      <c r="J77" s="107">
        <f>J827</f>
        <v>0</v>
      </c>
      <c r="L77" s="104"/>
    </row>
    <row r="78" spans="2:12" s="1" customFormat="1" ht="21.75" customHeight="1">
      <c r="B78" s="35"/>
      <c r="L78" s="35"/>
    </row>
    <row r="79" spans="2:12" s="1" customFormat="1" ht="6.9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5"/>
    </row>
    <row r="83" spans="2:20" s="1" customFormat="1" ht="6.9" customHeight="1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35"/>
    </row>
    <row r="84" spans="2:20" s="1" customFormat="1" ht="24.9" customHeight="1">
      <c r="B84" s="35"/>
      <c r="C84" s="23" t="s">
        <v>150</v>
      </c>
      <c r="L84" s="35"/>
    </row>
    <row r="85" spans="2:20" s="1" customFormat="1" ht="6.9" customHeight="1">
      <c r="B85" s="35"/>
      <c r="L85" s="35"/>
    </row>
    <row r="86" spans="2:20" s="1" customFormat="1" ht="12" customHeight="1">
      <c r="B86" s="35"/>
      <c r="C86" s="29" t="s">
        <v>16</v>
      </c>
      <c r="L86" s="35"/>
    </row>
    <row r="87" spans="2:20" s="1" customFormat="1" ht="26.25" customHeight="1">
      <c r="B87" s="35"/>
      <c r="E87" s="336" t="str">
        <f>E7</f>
        <v>Stavební úpravy objektu a přístavba výtahu polyfunkčního domu Školní 890-2, Kopřivnice - AKTUALIZACE 2024</v>
      </c>
      <c r="F87" s="337"/>
      <c r="G87" s="337"/>
      <c r="H87" s="337"/>
      <c r="L87" s="35"/>
    </row>
    <row r="88" spans="2:20" s="1" customFormat="1" ht="12" customHeight="1">
      <c r="B88" s="35"/>
      <c r="C88" s="29" t="s">
        <v>118</v>
      </c>
      <c r="L88" s="35"/>
    </row>
    <row r="89" spans="2:20" s="1" customFormat="1" ht="16.5" customHeight="1">
      <c r="B89" s="35"/>
      <c r="E89" s="295" t="str">
        <f>E9</f>
        <v>SO 04 - Hydroizolace spodní stavby a zpevněné plochy</v>
      </c>
      <c r="F89" s="338"/>
      <c r="G89" s="338"/>
      <c r="H89" s="338"/>
      <c r="L89" s="35"/>
    </row>
    <row r="90" spans="2:20" s="1" customFormat="1" ht="6.9" customHeight="1">
      <c r="B90" s="35"/>
      <c r="L90" s="35"/>
    </row>
    <row r="91" spans="2:20" s="1" customFormat="1" ht="12" customHeight="1">
      <c r="B91" s="35"/>
      <c r="C91" s="29" t="s">
        <v>21</v>
      </c>
      <c r="F91" s="27" t="str">
        <f>F12</f>
        <v>Kopřivnice</v>
      </c>
      <c r="I91" s="29" t="s">
        <v>23</v>
      </c>
      <c r="J91" s="52" t="str">
        <f>IF(J12="","",J12)</f>
        <v>26. 4. 2024</v>
      </c>
      <c r="L91" s="35"/>
    </row>
    <row r="92" spans="2:20" s="1" customFormat="1" ht="6.9" customHeight="1">
      <c r="B92" s="35"/>
      <c r="L92" s="35"/>
    </row>
    <row r="93" spans="2:20" s="1" customFormat="1" ht="25.65" customHeight="1">
      <c r="B93" s="35"/>
      <c r="C93" s="29" t="s">
        <v>29</v>
      </c>
      <c r="F93" s="27" t="str">
        <f>E15</f>
        <v>Město Kopřivnice</v>
      </c>
      <c r="I93" s="29" t="s">
        <v>36</v>
      </c>
      <c r="J93" s="33" t="str">
        <f>E21</f>
        <v>ENERGO-STEEL spol. s r.o.</v>
      </c>
      <c r="L93" s="35"/>
    </row>
    <row r="94" spans="2:20" s="1" customFormat="1" ht="15.15" customHeight="1">
      <c r="B94" s="35"/>
      <c r="C94" s="29" t="s">
        <v>34</v>
      </c>
      <c r="F94" s="27" t="str">
        <f>IF(E18="","",E18)</f>
        <v>Vyplň údaj</v>
      </c>
      <c r="I94" s="29" t="s">
        <v>40</v>
      </c>
      <c r="J94" s="33" t="str">
        <f>E24</f>
        <v xml:space="preserve"> </v>
      </c>
      <c r="L94" s="35"/>
    </row>
    <row r="95" spans="2:20" s="1" customFormat="1" ht="10.35" customHeight="1">
      <c r="B95" s="35"/>
      <c r="L95" s="35"/>
    </row>
    <row r="96" spans="2:20" s="10" customFormat="1" ht="29.25" customHeight="1">
      <c r="B96" s="112"/>
      <c r="C96" s="113" t="s">
        <v>151</v>
      </c>
      <c r="D96" s="114" t="s">
        <v>63</v>
      </c>
      <c r="E96" s="114" t="s">
        <v>59</v>
      </c>
      <c r="F96" s="114" t="s">
        <v>60</v>
      </c>
      <c r="G96" s="114" t="s">
        <v>152</v>
      </c>
      <c r="H96" s="114" t="s">
        <v>153</v>
      </c>
      <c r="I96" s="114" t="s">
        <v>154</v>
      </c>
      <c r="J96" s="114" t="s">
        <v>123</v>
      </c>
      <c r="K96" s="115" t="s">
        <v>155</v>
      </c>
      <c r="L96" s="112"/>
      <c r="M96" s="59" t="s">
        <v>31</v>
      </c>
      <c r="N96" s="60" t="s">
        <v>48</v>
      </c>
      <c r="O96" s="60" t="s">
        <v>156</v>
      </c>
      <c r="P96" s="60" t="s">
        <v>157</v>
      </c>
      <c r="Q96" s="60" t="s">
        <v>158</v>
      </c>
      <c r="R96" s="60" t="s">
        <v>159</v>
      </c>
      <c r="S96" s="60" t="s">
        <v>160</v>
      </c>
      <c r="T96" s="61" t="s">
        <v>161</v>
      </c>
    </row>
    <row r="97" spans="2:65" s="1" customFormat="1" ht="22.8" customHeight="1">
      <c r="B97" s="35"/>
      <c r="C97" s="64" t="s">
        <v>162</v>
      </c>
      <c r="J97" s="116">
        <f>BK97</f>
        <v>0</v>
      </c>
      <c r="L97" s="35"/>
      <c r="M97" s="62"/>
      <c r="N97" s="53"/>
      <c r="O97" s="53"/>
      <c r="P97" s="117">
        <f>P98+P678+P827</f>
        <v>0</v>
      </c>
      <c r="Q97" s="53"/>
      <c r="R97" s="117">
        <f>R98+R678+R827</f>
        <v>323.20742485249997</v>
      </c>
      <c r="S97" s="53"/>
      <c r="T97" s="118">
        <f>T98+T678+T827</f>
        <v>171.12037599999999</v>
      </c>
      <c r="AT97" s="19" t="s">
        <v>77</v>
      </c>
      <c r="AU97" s="19" t="s">
        <v>124</v>
      </c>
      <c r="BK97" s="119">
        <f>BK98+BK678+BK827</f>
        <v>0</v>
      </c>
    </row>
    <row r="98" spans="2:65" s="11" customFormat="1" ht="25.95" customHeight="1">
      <c r="B98" s="120"/>
      <c r="D98" s="121" t="s">
        <v>77</v>
      </c>
      <c r="E98" s="122" t="s">
        <v>163</v>
      </c>
      <c r="F98" s="122" t="s">
        <v>164</v>
      </c>
      <c r="I98" s="123"/>
      <c r="J98" s="124">
        <f>BK98</f>
        <v>0</v>
      </c>
      <c r="L98" s="120"/>
      <c r="M98" s="125"/>
      <c r="P98" s="126">
        <f>P99+P289+P311+P318+P378+P447+P494+P653+P673</f>
        <v>0</v>
      </c>
      <c r="R98" s="126">
        <f>R99+R289+R311+R318+R378+R447+R494+R653+R673</f>
        <v>317.85234939999998</v>
      </c>
      <c r="T98" s="127">
        <f>T99+T289+T311+T318+T378+T447+T494+T653+T673</f>
        <v>170.51847599999999</v>
      </c>
      <c r="AR98" s="121" t="s">
        <v>39</v>
      </c>
      <c r="AT98" s="128" t="s">
        <v>77</v>
      </c>
      <c r="AU98" s="128" t="s">
        <v>78</v>
      </c>
      <c r="AY98" s="121" t="s">
        <v>165</v>
      </c>
      <c r="BK98" s="129">
        <f>BK99+BK289+BK311+BK318+BK378+BK447+BK494+BK653+BK673</f>
        <v>0</v>
      </c>
    </row>
    <row r="99" spans="2:65" s="11" customFormat="1" ht="22.8" customHeight="1">
      <c r="B99" s="120"/>
      <c r="D99" s="121" t="s">
        <v>77</v>
      </c>
      <c r="E99" s="130" t="s">
        <v>39</v>
      </c>
      <c r="F99" s="130" t="s">
        <v>2483</v>
      </c>
      <c r="I99" s="123"/>
      <c r="J99" s="131">
        <f>BK99</f>
        <v>0</v>
      </c>
      <c r="L99" s="120"/>
      <c r="M99" s="125"/>
      <c r="P99" s="126">
        <f>SUM(P100:P288)</f>
        <v>0</v>
      </c>
      <c r="R99" s="126">
        <f>SUM(R100:R288)</f>
        <v>177.65936735999998</v>
      </c>
      <c r="T99" s="127">
        <f>SUM(T100:T288)</f>
        <v>106.91352499999999</v>
      </c>
      <c r="AR99" s="121" t="s">
        <v>39</v>
      </c>
      <c r="AT99" s="128" t="s">
        <v>77</v>
      </c>
      <c r="AU99" s="128" t="s">
        <v>39</v>
      </c>
      <c r="AY99" s="121" t="s">
        <v>165</v>
      </c>
      <c r="BK99" s="129">
        <f>SUM(BK100:BK288)</f>
        <v>0</v>
      </c>
    </row>
    <row r="100" spans="2:65" s="1" customFormat="1" ht="37.799999999999997" customHeight="1">
      <c r="B100" s="35"/>
      <c r="C100" s="132" t="s">
        <v>39</v>
      </c>
      <c r="D100" s="132" t="s">
        <v>168</v>
      </c>
      <c r="E100" s="133" t="s">
        <v>3010</v>
      </c>
      <c r="F100" s="134" t="s">
        <v>3011</v>
      </c>
      <c r="G100" s="135" t="s">
        <v>183</v>
      </c>
      <c r="H100" s="136">
        <v>86.72</v>
      </c>
      <c r="I100" s="137"/>
      <c r="J100" s="138">
        <f>ROUND(I100*H100,2)</f>
        <v>0</v>
      </c>
      <c r="K100" s="134" t="s">
        <v>31</v>
      </c>
      <c r="L100" s="35"/>
      <c r="M100" s="139" t="s">
        <v>31</v>
      </c>
      <c r="N100" s="140" t="s">
        <v>49</v>
      </c>
      <c r="P100" s="141">
        <f>O100*H100</f>
        <v>0</v>
      </c>
      <c r="Q100" s="141">
        <v>0.58599999999999997</v>
      </c>
      <c r="R100" s="141">
        <f>Q100*H100</f>
        <v>50.817919999999994</v>
      </c>
      <c r="S100" s="141">
        <v>0</v>
      </c>
      <c r="T100" s="142">
        <f>S100*H100</f>
        <v>0</v>
      </c>
      <c r="AR100" s="143" t="s">
        <v>173</v>
      </c>
      <c r="AT100" s="143" t="s">
        <v>168</v>
      </c>
      <c r="AU100" s="143" t="s">
        <v>87</v>
      </c>
      <c r="AY100" s="19" t="s">
        <v>165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9" t="s">
        <v>39</v>
      </c>
      <c r="BK100" s="144">
        <f>ROUND(I100*H100,2)</f>
        <v>0</v>
      </c>
      <c r="BL100" s="19" t="s">
        <v>173</v>
      </c>
      <c r="BM100" s="143" t="s">
        <v>3012</v>
      </c>
    </row>
    <row r="101" spans="2:65" s="12" customFormat="1" ht="20.399999999999999">
      <c r="B101" s="149"/>
      <c r="D101" s="150" t="s">
        <v>177</v>
      </c>
      <c r="E101" s="151" t="s">
        <v>31</v>
      </c>
      <c r="F101" s="152" t="s">
        <v>3013</v>
      </c>
      <c r="H101" s="151" t="s">
        <v>31</v>
      </c>
      <c r="I101" s="153"/>
      <c r="L101" s="149"/>
      <c r="M101" s="154"/>
      <c r="T101" s="155"/>
      <c r="AT101" s="151" t="s">
        <v>177</v>
      </c>
      <c r="AU101" s="151" t="s">
        <v>87</v>
      </c>
      <c r="AV101" s="12" t="s">
        <v>39</v>
      </c>
      <c r="AW101" s="12" t="s">
        <v>38</v>
      </c>
      <c r="AX101" s="12" t="s">
        <v>78</v>
      </c>
      <c r="AY101" s="151" t="s">
        <v>165</v>
      </c>
    </row>
    <row r="102" spans="2:65" s="13" customFormat="1" ht="10.199999999999999">
      <c r="B102" s="156"/>
      <c r="D102" s="150" t="s">
        <v>177</v>
      </c>
      <c r="E102" s="157" t="s">
        <v>31</v>
      </c>
      <c r="F102" s="158" t="s">
        <v>3014</v>
      </c>
      <c r="H102" s="159">
        <v>86.72</v>
      </c>
      <c r="I102" s="160"/>
      <c r="L102" s="156"/>
      <c r="M102" s="161"/>
      <c r="T102" s="162"/>
      <c r="AT102" s="157" t="s">
        <v>177</v>
      </c>
      <c r="AU102" s="157" t="s">
        <v>87</v>
      </c>
      <c r="AV102" s="13" t="s">
        <v>87</v>
      </c>
      <c r="AW102" s="13" t="s">
        <v>38</v>
      </c>
      <c r="AX102" s="13" t="s">
        <v>78</v>
      </c>
      <c r="AY102" s="157" t="s">
        <v>165</v>
      </c>
    </row>
    <row r="103" spans="2:65" s="14" customFormat="1" ht="10.199999999999999">
      <c r="B103" s="163"/>
      <c r="D103" s="150" t="s">
        <v>177</v>
      </c>
      <c r="E103" s="164" t="s">
        <v>31</v>
      </c>
      <c r="F103" s="165" t="s">
        <v>180</v>
      </c>
      <c r="H103" s="166">
        <v>86.72</v>
      </c>
      <c r="I103" s="167"/>
      <c r="L103" s="163"/>
      <c r="M103" s="168"/>
      <c r="T103" s="169"/>
      <c r="AT103" s="164" t="s">
        <v>177</v>
      </c>
      <c r="AU103" s="164" t="s">
        <v>87</v>
      </c>
      <c r="AV103" s="14" t="s">
        <v>173</v>
      </c>
      <c r="AW103" s="14" t="s">
        <v>38</v>
      </c>
      <c r="AX103" s="14" t="s">
        <v>39</v>
      </c>
      <c r="AY103" s="164" t="s">
        <v>165</v>
      </c>
    </row>
    <row r="104" spans="2:65" s="1" customFormat="1" ht="76.349999999999994" customHeight="1">
      <c r="B104" s="35"/>
      <c r="C104" s="132" t="s">
        <v>87</v>
      </c>
      <c r="D104" s="132" t="s">
        <v>168</v>
      </c>
      <c r="E104" s="133" t="s">
        <v>3015</v>
      </c>
      <c r="F104" s="134" t="s">
        <v>3016</v>
      </c>
      <c r="G104" s="135" t="s">
        <v>183</v>
      </c>
      <c r="H104" s="136">
        <v>2.4700000000000002</v>
      </c>
      <c r="I104" s="137"/>
      <c r="J104" s="138">
        <f>ROUND(I104*H104,2)</f>
        <v>0</v>
      </c>
      <c r="K104" s="134" t="s">
        <v>172</v>
      </c>
      <c r="L104" s="35"/>
      <c r="M104" s="139" t="s">
        <v>31</v>
      </c>
      <c r="N104" s="140" t="s">
        <v>49</v>
      </c>
      <c r="P104" s="141">
        <f>O104*H104</f>
        <v>0</v>
      </c>
      <c r="Q104" s="141">
        <v>0</v>
      </c>
      <c r="R104" s="141">
        <f>Q104*H104</f>
        <v>0</v>
      </c>
      <c r="S104" s="141">
        <v>0.255</v>
      </c>
      <c r="T104" s="142">
        <f>S104*H104</f>
        <v>0.62985000000000002</v>
      </c>
      <c r="AR104" s="143" t="s">
        <v>173</v>
      </c>
      <c r="AT104" s="143" t="s">
        <v>168</v>
      </c>
      <c r="AU104" s="143" t="s">
        <v>87</v>
      </c>
      <c r="AY104" s="19" t="s">
        <v>165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9" t="s">
        <v>39</v>
      </c>
      <c r="BK104" s="144">
        <f>ROUND(I104*H104,2)</f>
        <v>0</v>
      </c>
      <c r="BL104" s="19" t="s">
        <v>173</v>
      </c>
      <c r="BM104" s="143" t="s">
        <v>3017</v>
      </c>
    </row>
    <row r="105" spans="2:65" s="1" customFormat="1" ht="10.199999999999999" hidden="1">
      <c r="B105" s="35"/>
      <c r="D105" s="145" t="s">
        <v>175</v>
      </c>
      <c r="F105" s="146" t="s">
        <v>3018</v>
      </c>
      <c r="I105" s="147"/>
      <c r="L105" s="35"/>
      <c r="M105" s="148"/>
      <c r="T105" s="56"/>
      <c r="AT105" s="19" t="s">
        <v>175</v>
      </c>
      <c r="AU105" s="19" t="s">
        <v>87</v>
      </c>
    </row>
    <row r="106" spans="2:65" s="12" customFormat="1" ht="10.199999999999999">
      <c r="B106" s="149"/>
      <c r="D106" s="150" t="s">
        <v>177</v>
      </c>
      <c r="E106" s="151" t="s">
        <v>31</v>
      </c>
      <c r="F106" s="152" t="s">
        <v>3019</v>
      </c>
      <c r="H106" s="151" t="s">
        <v>31</v>
      </c>
      <c r="I106" s="153"/>
      <c r="L106" s="149"/>
      <c r="M106" s="154"/>
      <c r="T106" s="155"/>
      <c r="AT106" s="151" t="s">
        <v>177</v>
      </c>
      <c r="AU106" s="151" t="s">
        <v>87</v>
      </c>
      <c r="AV106" s="12" t="s">
        <v>39</v>
      </c>
      <c r="AW106" s="12" t="s">
        <v>38</v>
      </c>
      <c r="AX106" s="12" t="s">
        <v>78</v>
      </c>
      <c r="AY106" s="151" t="s">
        <v>165</v>
      </c>
    </row>
    <row r="107" spans="2:65" s="12" customFormat="1" ht="20.399999999999999">
      <c r="B107" s="149"/>
      <c r="D107" s="150" t="s">
        <v>177</v>
      </c>
      <c r="E107" s="151" t="s">
        <v>31</v>
      </c>
      <c r="F107" s="152" t="s">
        <v>3020</v>
      </c>
      <c r="H107" s="151" t="s">
        <v>31</v>
      </c>
      <c r="I107" s="153"/>
      <c r="L107" s="149"/>
      <c r="M107" s="154"/>
      <c r="T107" s="155"/>
      <c r="AT107" s="151" t="s">
        <v>177</v>
      </c>
      <c r="AU107" s="151" t="s">
        <v>87</v>
      </c>
      <c r="AV107" s="12" t="s">
        <v>39</v>
      </c>
      <c r="AW107" s="12" t="s">
        <v>38</v>
      </c>
      <c r="AX107" s="12" t="s">
        <v>78</v>
      </c>
      <c r="AY107" s="151" t="s">
        <v>165</v>
      </c>
    </row>
    <row r="108" spans="2:65" s="13" customFormat="1" ht="10.199999999999999">
      <c r="B108" s="156"/>
      <c r="D108" s="150" t="s">
        <v>177</v>
      </c>
      <c r="E108" s="157" t="s">
        <v>31</v>
      </c>
      <c r="F108" s="158" t="s">
        <v>3021</v>
      </c>
      <c r="H108" s="159">
        <v>2.4700000000000002</v>
      </c>
      <c r="I108" s="160"/>
      <c r="L108" s="156"/>
      <c r="M108" s="161"/>
      <c r="T108" s="162"/>
      <c r="AT108" s="157" t="s">
        <v>177</v>
      </c>
      <c r="AU108" s="157" t="s">
        <v>87</v>
      </c>
      <c r="AV108" s="13" t="s">
        <v>87</v>
      </c>
      <c r="AW108" s="13" t="s">
        <v>38</v>
      </c>
      <c r="AX108" s="13" t="s">
        <v>78</v>
      </c>
      <c r="AY108" s="157" t="s">
        <v>165</v>
      </c>
    </row>
    <row r="109" spans="2:65" s="14" customFormat="1" ht="10.199999999999999">
      <c r="B109" s="163"/>
      <c r="D109" s="150" t="s">
        <v>177</v>
      </c>
      <c r="E109" s="164" t="s">
        <v>31</v>
      </c>
      <c r="F109" s="165" t="s">
        <v>180</v>
      </c>
      <c r="H109" s="166">
        <v>2.4700000000000002</v>
      </c>
      <c r="I109" s="167"/>
      <c r="L109" s="163"/>
      <c r="M109" s="168"/>
      <c r="T109" s="169"/>
      <c r="AT109" s="164" t="s">
        <v>177</v>
      </c>
      <c r="AU109" s="164" t="s">
        <v>87</v>
      </c>
      <c r="AV109" s="14" t="s">
        <v>173</v>
      </c>
      <c r="AW109" s="14" t="s">
        <v>38</v>
      </c>
      <c r="AX109" s="14" t="s">
        <v>39</v>
      </c>
      <c r="AY109" s="164" t="s">
        <v>165</v>
      </c>
    </row>
    <row r="110" spans="2:65" s="1" customFormat="1" ht="55.5" customHeight="1">
      <c r="B110" s="35"/>
      <c r="C110" s="132" t="s">
        <v>166</v>
      </c>
      <c r="D110" s="132" t="s">
        <v>168</v>
      </c>
      <c r="E110" s="133" t="s">
        <v>2491</v>
      </c>
      <c r="F110" s="134" t="s">
        <v>2492</v>
      </c>
      <c r="G110" s="135" t="s">
        <v>183</v>
      </c>
      <c r="H110" s="136">
        <v>2.4700000000000002</v>
      </c>
      <c r="I110" s="137"/>
      <c r="J110" s="138">
        <f>ROUND(I110*H110,2)</f>
        <v>0</v>
      </c>
      <c r="K110" s="134" t="s">
        <v>172</v>
      </c>
      <c r="L110" s="35"/>
      <c r="M110" s="139" t="s">
        <v>31</v>
      </c>
      <c r="N110" s="140" t="s">
        <v>49</v>
      </c>
      <c r="P110" s="141">
        <f>O110*H110</f>
        <v>0</v>
      </c>
      <c r="Q110" s="141">
        <v>0</v>
      </c>
      <c r="R110" s="141">
        <f>Q110*H110</f>
        <v>0</v>
      </c>
      <c r="S110" s="141">
        <v>0.5</v>
      </c>
      <c r="T110" s="142">
        <f>S110*H110</f>
        <v>1.2350000000000001</v>
      </c>
      <c r="AR110" s="143" t="s">
        <v>173</v>
      </c>
      <c r="AT110" s="143" t="s">
        <v>168</v>
      </c>
      <c r="AU110" s="143" t="s">
        <v>87</v>
      </c>
      <c r="AY110" s="19" t="s">
        <v>165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9" t="s">
        <v>39</v>
      </c>
      <c r="BK110" s="144">
        <f>ROUND(I110*H110,2)</f>
        <v>0</v>
      </c>
      <c r="BL110" s="19" t="s">
        <v>173</v>
      </c>
      <c r="BM110" s="143" t="s">
        <v>3022</v>
      </c>
    </row>
    <row r="111" spans="2:65" s="1" customFormat="1" ht="10.199999999999999" hidden="1">
      <c r="B111" s="35"/>
      <c r="D111" s="145" t="s">
        <v>175</v>
      </c>
      <c r="F111" s="146" t="s">
        <v>2494</v>
      </c>
      <c r="I111" s="147"/>
      <c r="L111" s="35"/>
      <c r="M111" s="148"/>
      <c r="T111" s="56"/>
      <c r="AT111" s="19" t="s">
        <v>175</v>
      </c>
      <c r="AU111" s="19" t="s">
        <v>87</v>
      </c>
    </row>
    <row r="112" spans="2:65" s="12" customFormat="1" ht="10.199999999999999">
      <c r="B112" s="149"/>
      <c r="D112" s="150" t="s">
        <v>177</v>
      </c>
      <c r="E112" s="151" t="s">
        <v>31</v>
      </c>
      <c r="F112" s="152" t="s">
        <v>3019</v>
      </c>
      <c r="H112" s="151" t="s">
        <v>31</v>
      </c>
      <c r="I112" s="153"/>
      <c r="L112" s="149"/>
      <c r="M112" s="154"/>
      <c r="T112" s="155"/>
      <c r="AT112" s="151" t="s">
        <v>177</v>
      </c>
      <c r="AU112" s="151" t="s">
        <v>87</v>
      </c>
      <c r="AV112" s="12" t="s">
        <v>39</v>
      </c>
      <c r="AW112" s="12" t="s">
        <v>38</v>
      </c>
      <c r="AX112" s="12" t="s">
        <v>78</v>
      </c>
      <c r="AY112" s="151" t="s">
        <v>165</v>
      </c>
    </row>
    <row r="113" spans="2:65" s="12" customFormat="1" ht="20.399999999999999">
      <c r="B113" s="149"/>
      <c r="D113" s="150" t="s">
        <v>177</v>
      </c>
      <c r="E113" s="151" t="s">
        <v>31</v>
      </c>
      <c r="F113" s="152" t="s">
        <v>3020</v>
      </c>
      <c r="H113" s="151" t="s">
        <v>31</v>
      </c>
      <c r="I113" s="153"/>
      <c r="L113" s="149"/>
      <c r="M113" s="154"/>
      <c r="T113" s="155"/>
      <c r="AT113" s="151" t="s">
        <v>177</v>
      </c>
      <c r="AU113" s="151" t="s">
        <v>87</v>
      </c>
      <c r="AV113" s="12" t="s">
        <v>39</v>
      </c>
      <c r="AW113" s="12" t="s">
        <v>38</v>
      </c>
      <c r="AX113" s="12" t="s">
        <v>78</v>
      </c>
      <c r="AY113" s="151" t="s">
        <v>165</v>
      </c>
    </row>
    <row r="114" spans="2:65" s="13" customFormat="1" ht="10.199999999999999">
      <c r="B114" s="156"/>
      <c r="D114" s="150" t="s">
        <v>177</v>
      </c>
      <c r="E114" s="157" t="s">
        <v>31</v>
      </c>
      <c r="F114" s="158" t="s">
        <v>3021</v>
      </c>
      <c r="H114" s="159">
        <v>2.4700000000000002</v>
      </c>
      <c r="I114" s="160"/>
      <c r="L114" s="156"/>
      <c r="M114" s="161"/>
      <c r="T114" s="162"/>
      <c r="AT114" s="157" t="s">
        <v>177</v>
      </c>
      <c r="AU114" s="157" t="s">
        <v>87</v>
      </c>
      <c r="AV114" s="13" t="s">
        <v>87</v>
      </c>
      <c r="AW114" s="13" t="s">
        <v>38</v>
      </c>
      <c r="AX114" s="13" t="s">
        <v>78</v>
      </c>
      <c r="AY114" s="157" t="s">
        <v>165</v>
      </c>
    </row>
    <row r="115" spans="2:65" s="14" customFormat="1" ht="10.199999999999999">
      <c r="B115" s="163"/>
      <c r="D115" s="150" t="s">
        <v>177</v>
      </c>
      <c r="E115" s="164" t="s">
        <v>31</v>
      </c>
      <c r="F115" s="165" t="s">
        <v>180</v>
      </c>
      <c r="H115" s="166">
        <v>2.4700000000000002</v>
      </c>
      <c r="I115" s="167"/>
      <c r="L115" s="163"/>
      <c r="M115" s="168"/>
      <c r="T115" s="169"/>
      <c r="AT115" s="164" t="s">
        <v>177</v>
      </c>
      <c r="AU115" s="164" t="s">
        <v>87</v>
      </c>
      <c r="AV115" s="14" t="s">
        <v>173</v>
      </c>
      <c r="AW115" s="14" t="s">
        <v>38</v>
      </c>
      <c r="AX115" s="14" t="s">
        <v>39</v>
      </c>
      <c r="AY115" s="164" t="s">
        <v>165</v>
      </c>
    </row>
    <row r="116" spans="2:65" s="1" customFormat="1" ht="55.5" customHeight="1">
      <c r="B116" s="35"/>
      <c r="C116" s="132" t="s">
        <v>173</v>
      </c>
      <c r="D116" s="132" t="s">
        <v>168</v>
      </c>
      <c r="E116" s="133" t="s">
        <v>3023</v>
      </c>
      <c r="F116" s="134" t="s">
        <v>3024</v>
      </c>
      <c r="G116" s="135" t="s">
        <v>183</v>
      </c>
      <c r="H116" s="136">
        <v>67.819999999999993</v>
      </c>
      <c r="I116" s="137"/>
      <c r="J116" s="138">
        <f>ROUND(I116*H116,2)</f>
        <v>0</v>
      </c>
      <c r="K116" s="134" t="s">
        <v>172</v>
      </c>
      <c r="L116" s="35"/>
      <c r="M116" s="139" t="s">
        <v>31</v>
      </c>
      <c r="N116" s="140" t="s">
        <v>49</v>
      </c>
      <c r="P116" s="141">
        <f>O116*H116</f>
        <v>0</v>
      </c>
      <c r="Q116" s="141">
        <v>0</v>
      </c>
      <c r="R116" s="141">
        <f>Q116*H116</f>
        <v>0</v>
      </c>
      <c r="S116" s="141">
        <v>0.28999999999999998</v>
      </c>
      <c r="T116" s="142">
        <f>S116*H116</f>
        <v>19.667799999999996</v>
      </c>
      <c r="AR116" s="143" t="s">
        <v>173</v>
      </c>
      <c r="AT116" s="143" t="s">
        <v>168</v>
      </c>
      <c r="AU116" s="143" t="s">
        <v>87</v>
      </c>
      <c r="AY116" s="19" t="s">
        <v>165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9" t="s">
        <v>39</v>
      </c>
      <c r="BK116" s="144">
        <f>ROUND(I116*H116,2)</f>
        <v>0</v>
      </c>
      <c r="BL116" s="19" t="s">
        <v>173</v>
      </c>
      <c r="BM116" s="143" t="s">
        <v>3025</v>
      </c>
    </row>
    <row r="117" spans="2:65" s="1" customFormat="1" ht="10.199999999999999" hidden="1">
      <c r="B117" s="35"/>
      <c r="D117" s="145" t="s">
        <v>175</v>
      </c>
      <c r="F117" s="146" t="s">
        <v>3026</v>
      </c>
      <c r="I117" s="147"/>
      <c r="L117" s="35"/>
      <c r="M117" s="148"/>
      <c r="T117" s="56"/>
      <c r="AT117" s="19" t="s">
        <v>175</v>
      </c>
      <c r="AU117" s="19" t="s">
        <v>87</v>
      </c>
    </row>
    <row r="118" spans="2:65" s="12" customFormat="1" ht="20.399999999999999">
      <c r="B118" s="149"/>
      <c r="D118" s="150" t="s">
        <v>177</v>
      </c>
      <c r="E118" s="151" t="s">
        <v>31</v>
      </c>
      <c r="F118" s="152" t="s">
        <v>3027</v>
      </c>
      <c r="H118" s="151" t="s">
        <v>31</v>
      </c>
      <c r="I118" s="153"/>
      <c r="L118" s="149"/>
      <c r="M118" s="154"/>
      <c r="T118" s="155"/>
      <c r="AT118" s="151" t="s">
        <v>177</v>
      </c>
      <c r="AU118" s="151" t="s">
        <v>87</v>
      </c>
      <c r="AV118" s="12" t="s">
        <v>39</v>
      </c>
      <c r="AW118" s="12" t="s">
        <v>38</v>
      </c>
      <c r="AX118" s="12" t="s">
        <v>78</v>
      </c>
      <c r="AY118" s="151" t="s">
        <v>165</v>
      </c>
    </row>
    <row r="119" spans="2:65" s="13" customFormat="1" ht="10.199999999999999">
      <c r="B119" s="156"/>
      <c r="D119" s="150" t="s">
        <v>177</v>
      </c>
      <c r="E119" s="157" t="s">
        <v>31</v>
      </c>
      <c r="F119" s="158" t="s">
        <v>3028</v>
      </c>
      <c r="H119" s="159">
        <v>6.02</v>
      </c>
      <c r="I119" s="160"/>
      <c r="L119" s="156"/>
      <c r="M119" s="161"/>
      <c r="T119" s="162"/>
      <c r="AT119" s="157" t="s">
        <v>177</v>
      </c>
      <c r="AU119" s="157" t="s">
        <v>87</v>
      </c>
      <c r="AV119" s="13" t="s">
        <v>87</v>
      </c>
      <c r="AW119" s="13" t="s">
        <v>38</v>
      </c>
      <c r="AX119" s="13" t="s">
        <v>78</v>
      </c>
      <c r="AY119" s="157" t="s">
        <v>165</v>
      </c>
    </row>
    <row r="120" spans="2:65" s="12" customFormat="1" ht="30.6">
      <c r="B120" s="149"/>
      <c r="D120" s="150" t="s">
        <v>177</v>
      </c>
      <c r="E120" s="151" t="s">
        <v>31</v>
      </c>
      <c r="F120" s="152" t="s">
        <v>3029</v>
      </c>
      <c r="H120" s="151" t="s">
        <v>31</v>
      </c>
      <c r="I120" s="153"/>
      <c r="L120" s="149"/>
      <c r="M120" s="154"/>
      <c r="T120" s="155"/>
      <c r="AT120" s="151" t="s">
        <v>177</v>
      </c>
      <c r="AU120" s="151" t="s">
        <v>87</v>
      </c>
      <c r="AV120" s="12" t="s">
        <v>39</v>
      </c>
      <c r="AW120" s="12" t="s">
        <v>38</v>
      </c>
      <c r="AX120" s="12" t="s">
        <v>78</v>
      </c>
      <c r="AY120" s="151" t="s">
        <v>165</v>
      </c>
    </row>
    <row r="121" spans="2:65" s="13" customFormat="1" ht="10.199999999999999">
      <c r="B121" s="156"/>
      <c r="D121" s="150" t="s">
        <v>177</v>
      </c>
      <c r="E121" s="157" t="s">
        <v>31</v>
      </c>
      <c r="F121" s="158" t="s">
        <v>3030</v>
      </c>
      <c r="H121" s="159">
        <v>61.8</v>
      </c>
      <c r="I121" s="160"/>
      <c r="L121" s="156"/>
      <c r="M121" s="161"/>
      <c r="T121" s="162"/>
      <c r="AT121" s="157" t="s">
        <v>177</v>
      </c>
      <c r="AU121" s="157" t="s">
        <v>87</v>
      </c>
      <c r="AV121" s="13" t="s">
        <v>87</v>
      </c>
      <c r="AW121" s="13" t="s">
        <v>38</v>
      </c>
      <c r="AX121" s="13" t="s">
        <v>78</v>
      </c>
      <c r="AY121" s="157" t="s">
        <v>165</v>
      </c>
    </row>
    <row r="122" spans="2:65" s="14" customFormat="1" ht="10.199999999999999">
      <c r="B122" s="163"/>
      <c r="D122" s="150" t="s">
        <v>177</v>
      </c>
      <c r="E122" s="164" t="s">
        <v>31</v>
      </c>
      <c r="F122" s="165" t="s">
        <v>180</v>
      </c>
      <c r="H122" s="166">
        <v>67.819999999999993</v>
      </c>
      <c r="I122" s="167"/>
      <c r="L122" s="163"/>
      <c r="M122" s="168"/>
      <c r="T122" s="169"/>
      <c r="AT122" s="164" t="s">
        <v>177</v>
      </c>
      <c r="AU122" s="164" t="s">
        <v>87</v>
      </c>
      <c r="AV122" s="14" t="s">
        <v>173</v>
      </c>
      <c r="AW122" s="14" t="s">
        <v>38</v>
      </c>
      <c r="AX122" s="14" t="s">
        <v>39</v>
      </c>
      <c r="AY122" s="164" t="s">
        <v>165</v>
      </c>
    </row>
    <row r="123" spans="2:65" s="1" customFormat="1" ht="49.05" customHeight="1">
      <c r="B123" s="35"/>
      <c r="C123" s="132" t="s">
        <v>202</v>
      </c>
      <c r="D123" s="132" t="s">
        <v>168</v>
      </c>
      <c r="E123" s="133" t="s">
        <v>3031</v>
      </c>
      <c r="F123" s="134" t="s">
        <v>3032</v>
      </c>
      <c r="G123" s="135" t="s">
        <v>183</v>
      </c>
      <c r="H123" s="136">
        <v>86.72</v>
      </c>
      <c r="I123" s="137"/>
      <c r="J123" s="138">
        <f>ROUND(I123*H123,2)</f>
        <v>0</v>
      </c>
      <c r="K123" s="134" t="s">
        <v>172</v>
      </c>
      <c r="L123" s="35"/>
      <c r="M123" s="139" t="s">
        <v>31</v>
      </c>
      <c r="N123" s="140" t="s">
        <v>49</v>
      </c>
      <c r="P123" s="141">
        <f>O123*H123</f>
        <v>0</v>
      </c>
      <c r="Q123" s="141">
        <v>0</v>
      </c>
      <c r="R123" s="141">
        <f>Q123*H123</f>
        <v>0</v>
      </c>
      <c r="S123" s="141">
        <v>0.24</v>
      </c>
      <c r="T123" s="142">
        <f>S123*H123</f>
        <v>20.812799999999999</v>
      </c>
      <c r="AR123" s="143" t="s">
        <v>173</v>
      </c>
      <c r="AT123" s="143" t="s">
        <v>168</v>
      </c>
      <c r="AU123" s="143" t="s">
        <v>87</v>
      </c>
      <c r="AY123" s="19" t="s">
        <v>165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9" t="s">
        <v>39</v>
      </c>
      <c r="BK123" s="144">
        <f>ROUND(I123*H123,2)</f>
        <v>0</v>
      </c>
      <c r="BL123" s="19" t="s">
        <v>173</v>
      </c>
      <c r="BM123" s="143" t="s">
        <v>3033</v>
      </c>
    </row>
    <row r="124" spans="2:65" s="1" customFormat="1" ht="10.199999999999999" hidden="1">
      <c r="B124" s="35"/>
      <c r="D124" s="145" t="s">
        <v>175</v>
      </c>
      <c r="F124" s="146" t="s">
        <v>3034</v>
      </c>
      <c r="I124" s="147"/>
      <c r="L124" s="35"/>
      <c r="M124" s="148"/>
      <c r="T124" s="56"/>
      <c r="AT124" s="19" t="s">
        <v>175</v>
      </c>
      <c r="AU124" s="19" t="s">
        <v>87</v>
      </c>
    </row>
    <row r="125" spans="2:65" s="12" customFormat="1" ht="20.399999999999999">
      <c r="B125" s="149"/>
      <c r="D125" s="150" t="s">
        <v>177</v>
      </c>
      <c r="E125" s="151" t="s">
        <v>31</v>
      </c>
      <c r="F125" s="152" t="s">
        <v>3013</v>
      </c>
      <c r="H125" s="151" t="s">
        <v>31</v>
      </c>
      <c r="I125" s="153"/>
      <c r="L125" s="149"/>
      <c r="M125" s="154"/>
      <c r="T125" s="155"/>
      <c r="AT125" s="151" t="s">
        <v>177</v>
      </c>
      <c r="AU125" s="151" t="s">
        <v>87</v>
      </c>
      <c r="AV125" s="12" t="s">
        <v>39</v>
      </c>
      <c r="AW125" s="12" t="s">
        <v>38</v>
      </c>
      <c r="AX125" s="12" t="s">
        <v>78</v>
      </c>
      <c r="AY125" s="151" t="s">
        <v>165</v>
      </c>
    </row>
    <row r="126" spans="2:65" s="13" customFormat="1" ht="10.199999999999999">
      <c r="B126" s="156"/>
      <c r="D126" s="150" t="s">
        <v>177</v>
      </c>
      <c r="E126" s="157" t="s">
        <v>31</v>
      </c>
      <c r="F126" s="158" t="s">
        <v>3014</v>
      </c>
      <c r="H126" s="159">
        <v>86.72</v>
      </c>
      <c r="I126" s="160"/>
      <c r="L126" s="156"/>
      <c r="M126" s="161"/>
      <c r="T126" s="162"/>
      <c r="AT126" s="157" t="s">
        <v>177</v>
      </c>
      <c r="AU126" s="157" t="s">
        <v>87</v>
      </c>
      <c r="AV126" s="13" t="s">
        <v>87</v>
      </c>
      <c r="AW126" s="13" t="s">
        <v>38</v>
      </c>
      <c r="AX126" s="13" t="s">
        <v>78</v>
      </c>
      <c r="AY126" s="157" t="s">
        <v>165</v>
      </c>
    </row>
    <row r="127" spans="2:65" s="14" customFormat="1" ht="10.199999999999999">
      <c r="B127" s="163"/>
      <c r="D127" s="150" t="s">
        <v>177</v>
      </c>
      <c r="E127" s="164" t="s">
        <v>31</v>
      </c>
      <c r="F127" s="165" t="s">
        <v>180</v>
      </c>
      <c r="H127" s="166">
        <v>86.72</v>
      </c>
      <c r="I127" s="167"/>
      <c r="L127" s="163"/>
      <c r="M127" s="168"/>
      <c r="T127" s="169"/>
      <c r="AT127" s="164" t="s">
        <v>177</v>
      </c>
      <c r="AU127" s="164" t="s">
        <v>87</v>
      </c>
      <c r="AV127" s="14" t="s">
        <v>173</v>
      </c>
      <c r="AW127" s="14" t="s">
        <v>38</v>
      </c>
      <c r="AX127" s="14" t="s">
        <v>39</v>
      </c>
      <c r="AY127" s="164" t="s">
        <v>165</v>
      </c>
    </row>
    <row r="128" spans="2:65" s="1" customFormat="1" ht="55.5" customHeight="1">
      <c r="B128" s="35"/>
      <c r="C128" s="132" t="s">
        <v>207</v>
      </c>
      <c r="D128" s="132" t="s">
        <v>168</v>
      </c>
      <c r="E128" s="133" t="s">
        <v>3035</v>
      </c>
      <c r="F128" s="134" t="s">
        <v>3036</v>
      </c>
      <c r="G128" s="135" t="s">
        <v>183</v>
      </c>
      <c r="H128" s="136">
        <v>47.063000000000002</v>
      </c>
      <c r="I128" s="137"/>
      <c r="J128" s="138">
        <f>ROUND(I128*H128,2)</f>
        <v>0</v>
      </c>
      <c r="K128" s="134" t="s">
        <v>172</v>
      </c>
      <c r="L128" s="35"/>
      <c r="M128" s="139" t="s">
        <v>31</v>
      </c>
      <c r="N128" s="140" t="s">
        <v>49</v>
      </c>
      <c r="P128" s="141">
        <f>O128*H128</f>
        <v>0</v>
      </c>
      <c r="Q128" s="141">
        <v>0</v>
      </c>
      <c r="R128" s="141">
        <f>Q128*H128</f>
        <v>0</v>
      </c>
      <c r="S128" s="141">
        <v>0.32500000000000001</v>
      </c>
      <c r="T128" s="142">
        <f>S128*H128</f>
        <v>15.295475000000001</v>
      </c>
      <c r="AR128" s="143" t="s">
        <v>173</v>
      </c>
      <c r="AT128" s="143" t="s">
        <v>168</v>
      </c>
      <c r="AU128" s="143" t="s">
        <v>87</v>
      </c>
      <c r="AY128" s="19" t="s">
        <v>165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9" t="s">
        <v>39</v>
      </c>
      <c r="BK128" s="144">
        <f>ROUND(I128*H128,2)</f>
        <v>0</v>
      </c>
      <c r="BL128" s="19" t="s">
        <v>173</v>
      </c>
      <c r="BM128" s="143" t="s">
        <v>3037</v>
      </c>
    </row>
    <row r="129" spans="2:65" s="1" customFormat="1" ht="10.199999999999999" hidden="1">
      <c r="B129" s="35"/>
      <c r="D129" s="145" t="s">
        <v>175</v>
      </c>
      <c r="F129" s="146" t="s">
        <v>3038</v>
      </c>
      <c r="I129" s="147"/>
      <c r="L129" s="35"/>
      <c r="M129" s="148"/>
      <c r="T129" s="56"/>
      <c r="AT129" s="19" t="s">
        <v>175</v>
      </c>
      <c r="AU129" s="19" t="s">
        <v>87</v>
      </c>
    </row>
    <row r="130" spans="2:65" s="12" customFormat="1" ht="20.399999999999999">
      <c r="B130" s="149"/>
      <c r="D130" s="150" t="s">
        <v>177</v>
      </c>
      <c r="E130" s="151" t="s">
        <v>31</v>
      </c>
      <c r="F130" s="152" t="s">
        <v>3039</v>
      </c>
      <c r="H130" s="151" t="s">
        <v>31</v>
      </c>
      <c r="I130" s="153"/>
      <c r="L130" s="149"/>
      <c r="M130" s="154"/>
      <c r="T130" s="155"/>
      <c r="AT130" s="151" t="s">
        <v>177</v>
      </c>
      <c r="AU130" s="151" t="s">
        <v>87</v>
      </c>
      <c r="AV130" s="12" t="s">
        <v>39</v>
      </c>
      <c r="AW130" s="12" t="s">
        <v>38</v>
      </c>
      <c r="AX130" s="12" t="s">
        <v>78</v>
      </c>
      <c r="AY130" s="151" t="s">
        <v>165</v>
      </c>
    </row>
    <row r="131" spans="2:65" s="13" customFormat="1" ht="10.199999999999999">
      <c r="B131" s="156"/>
      <c r="D131" s="150" t="s">
        <v>177</v>
      </c>
      <c r="E131" s="157" t="s">
        <v>31</v>
      </c>
      <c r="F131" s="158" t="s">
        <v>3028</v>
      </c>
      <c r="H131" s="159">
        <v>6.02</v>
      </c>
      <c r="I131" s="160"/>
      <c r="L131" s="156"/>
      <c r="M131" s="161"/>
      <c r="T131" s="162"/>
      <c r="AT131" s="157" t="s">
        <v>177</v>
      </c>
      <c r="AU131" s="157" t="s">
        <v>87</v>
      </c>
      <c r="AV131" s="13" t="s">
        <v>87</v>
      </c>
      <c r="AW131" s="13" t="s">
        <v>38</v>
      </c>
      <c r="AX131" s="13" t="s">
        <v>78</v>
      </c>
      <c r="AY131" s="157" t="s">
        <v>165</v>
      </c>
    </row>
    <row r="132" spans="2:65" s="12" customFormat="1" ht="20.399999999999999">
      <c r="B132" s="149"/>
      <c r="D132" s="150" t="s">
        <v>177</v>
      </c>
      <c r="E132" s="151" t="s">
        <v>31</v>
      </c>
      <c r="F132" s="152" t="s">
        <v>3040</v>
      </c>
      <c r="H132" s="151" t="s">
        <v>31</v>
      </c>
      <c r="I132" s="153"/>
      <c r="L132" s="149"/>
      <c r="M132" s="154"/>
      <c r="T132" s="155"/>
      <c r="AT132" s="151" t="s">
        <v>177</v>
      </c>
      <c r="AU132" s="151" t="s">
        <v>87</v>
      </c>
      <c r="AV132" s="12" t="s">
        <v>39</v>
      </c>
      <c r="AW132" s="12" t="s">
        <v>38</v>
      </c>
      <c r="AX132" s="12" t="s">
        <v>78</v>
      </c>
      <c r="AY132" s="151" t="s">
        <v>165</v>
      </c>
    </row>
    <row r="133" spans="2:65" s="13" customFormat="1" ht="10.199999999999999">
      <c r="B133" s="156"/>
      <c r="D133" s="150" t="s">
        <v>177</v>
      </c>
      <c r="E133" s="157" t="s">
        <v>31</v>
      </c>
      <c r="F133" s="158" t="s">
        <v>3041</v>
      </c>
      <c r="H133" s="159">
        <v>41.042999999999999</v>
      </c>
      <c r="I133" s="160"/>
      <c r="L133" s="156"/>
      <c r="M133" s="161"/>
      <c r="T133" s="162"/>
      <c r="AT133" s="157" t="s">
        <v>177</v>
      </c>
      <c r="AU133" s="157" t="s">
        <v>87</v>
      </c>
      <c r="AV133" s="13" t="s">
        <v>87</v>
      </c>
      <c r="AW133" s="13" t="s">
        <v>38</v>
      </c>
      <c r="AX133" s="13" t="s">
        <v>78</v>
      </c>
      <c r="AY133" s="157" t="s">
        <v>165</v>
      </c>
    </row>
    <row r="134" spans="2:65" s="14" customFormat="1" ht="10.199999999999999">
      <c r="B134" s="163"/>
      <c r="D134" s="150" t="s">
        <v>177</v>
      </c>
      <c r="E134" s="164" t="s">
        <v>31</v>
      </c>
      <c r="F134" s="165" t="s">
        <v>180</v>
      </c>
      <c r="H134" s="166">
        <v>47.063000000000002</v>
      </c>
      <c r="I134" s="167"/>
      <c r="L134" s="163"/>
      <c r="M134" s="168"/>
      <c r="T134" s="169"/>
      <c r="AT134" s="164" t="s">
        <v>177</v>
      </c>
      <c r="AU134" s="164" t="s">
        <v>87</v>
      </c>
      <c r="AV134" s="14" t="s">
        <v>173</v>
      </c>
      <c r="AW134" s="14" t="s">
        <v>38</v>
      </c>
      <c r="AX134" s="14" t="s">
        <v>39</v>
      </c>
      <c r="AY134" s="164" t="s">
        <v>165</v>
      </c>
    </row>
    <row r="135" spans="2:65" s="1" customFormat="1" ht="90" customHeight="1">
      <c r="B135" s="35"/>
      <c r="C135" s="132" t="s">
        <v>214</v>
      </c>
      <c r="D135" s="132" t="s">
        <v>168</v>
      </c>
      <c r="E135" s="133" t="s">
        <v>3042</v>
      </c>
      <c r="F135" s="134" t="s">
        <v>3043</v>
      </c>
      <c r="G135" s="135" t="s">
        <v>103</v>
      </c>
      <c r="H135" s="136">
        <v>2</v>
      </c>
      <c r="I135" s="137"/>
      <c r="J135" s="138">
        <f>ROUND(I135*H135,2)</f>
        <v>0</v>
      </c>
      <c r="K135" s="134" t="s">
        <v>172</v>
      </c>
      <c r="L135" s="35"/>
      <c r="M135" s="139" t="s">
        <v>31</v>
      </c>
      <c r="N135" s="140" t="s">
        <v>49</v>
      </c>
      <c r="P135" s="141">
        <f>O135*H135</f>
        <v>0</v>
      </c>
      <c r="Q135" s="141">
        <v>3.6900000000000002E-2</v>
      </c>
      <c r="R135" s="141">
        <f>Q135*H135</f>
        <v>7.3800000000000004E-2</v>
      </c>
      <c r="S135" s="141">
        <v>0</v>
      </c>
      <c r="T135" s="142">
        <f>S135*H135</f>
        <v>0</v>
      </c>
      <c r="AR135" s="143" t="s">
        <v>173</v>
      </c>
      <c r="AT135" s="143" t="s">
        <v>168</v>
      </c>
      <c r="AU135" s="143" t="s">
        <v>87</v>
      </c>
      <c r="AY135" s="19" t="s">
        <v>165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9" t="s">
        <v>39</v>
      </c>
      <c r="BK135" s="144">
        <f>ROUND(I135*H135,2)</f>
        <v>0</v>
      </c>
      <c r="BL135" s="19" t="s">
        <v>173</v>
      </c>
      <c r="BM135" s="143" t="s">
        <v>3044</v>
      </c>
    </row>
    <row r="136" spans="2:65" s="1" customFormat="1" ht="10.199999999999999" hidden="1">
      <c r="B136" s="35"/>
      <c r="D136" s="145" t="s">
        <v>175</v>
      </c>
      <c r="F136" s="146" t="s">
        <v>3045</v>
      </c>
      <c r="I136" s="147"/>
      <c r="L136" s="35"/>
      <c r="M136" s="148"/>
      <c r="T136" s="56"/>
      <c r="AT136" s="19" t="s">
        <v>175</v>
      </c>
      <c r="AU136" s="19" t="s">
        <v>87</v>
      </c>
    </row>
    <row r="137" spans="2:65" s="12" customFormat="1" ht="10.199999999999999">
      <c r="B137" s="149"/>
      <c r="D137" s="150" t="s">
        <v>177</v>
      </c>
      <c r="E137" s="151" t="s">
        <v>31</v>
      </c>
      <c r="F137" s="152" t="s">
        <v>3046</v>
      </c>
      <c r="H137" s="151" t="s">
        <v>31</v>
      </c>
      <c r="I137" s="153"/>
      <c r="L137" s="149"/>
      <c r="M137" s="154"/>
      <c r="T137" s="155"/>
      <c r="AT137" s="151" t="s">
        <v>177</v>
      </c>
      <c r="AU137" s="151" t="s">
        <v>87</v>
      </c>
      <c r="AV137" s="12" t="s">
        <v>39</v>
      </c>
      <c r="AW137" s="12" t="s">
        <v>38</v>
      </c>
      <c r="AX137" s="12" t="s">
        <v>78</v>
      </c>
      <c r="AY137" s="151" t="s">
        <v>165</v>
      </c>
    </row>
    <row r="138" spans="2:65" s="13" customFormat="1" ht="10.199999999999999">
      <c r="B138" s="156"/>
      <c r="D138" s="150" t="s">
        <v>177</v>
      </c>
      <c r="E138" s="157" t="s">
        <v>31</v>
      </c>
      <c r="F138" s="158" t="s">
        <v>3047</v>
      </c>
      <c r="H138" s="159">
        <v>2</v>
      </c>
      <c r="I138" s="160"/>
      <c r="L138" s="156"/>
      <c r="M138" s="161"/>
      <c r="T138" s="162"/>
      <c r="AT138" s="157" t="s">
        <v>177</v>
      </c>
      <c r="AU138" s="157" t="s">
        <v>87</v>
      </c>
      <c r="AV138" s="13" t="s">
        <v>87</v>
      </c>
      <c r="AW138" s="13" t="s">
        <v>38</v>
      </c>
      <c r="AX138" s="13" t="s">
        <v>78</v>
      </c>
      <c r="AY138" s="157" t="s">
        <v>165</v>
      </c>
    </row>
    <row r="139" spans="2:65" s="14" customFormat="1" ht="10.199999999999999">
      <c r="B139" s="163"/>
      <c r="D139" s="150" t="s">
        <v>177</v>
      </c>
      <c r="E139" s="164" t="s">
        <v>31</v>
      </c>
      <c r="F139" s="165" t="s">
        <v>180</v>
      </c>
      <c r="H139" s="166">
        <v>2</v>
      </c>
      <c r="I139" s="167"/>
      <c r="L139" s="163"/>
      <c r="M139" s="168"/>
      <c r="T139" s="169"/>
      <c r="AT139" s="164" t="s">
        <v>177</v>
      </c>
      <c r="AU139" s="164" t="s">
        <v>87</v>
      </c>
      <c r="AV139" s="14" t="s">
        <v>173</v>
      </c>
      <c r="AW139" s="14" t="s">
        <v>38</v>
      </c>
      <c r="AX139" s="14" t="s">
        <v>39</v>
      </c>
      <c r="AY139" s="164" t="s">
        <v>165</v>
      </c>
    </row>
    <row r="140" spans="2:65" s="1" customFormat="1" ht="101.25" customHeight="1">
      <c r="B140" s="35"/>
      <c r="C140" s="132" t="s">
        <v>221</v>
      </c>
      <c r="D140" s="132" t="s">
        <v>168</v>
      </c>
      <c r="E140" s="133" t="s">
        <v>3048</v>
      </c>
      <c r="F140" s="134" t="s">
        <v>3049</v>
      </c>
      <c r="G140" s="135" t="s">
        <v>103</v>
      </c>
      <c r="H140" s="136">
        <v>4</v>
      </c>
      <c r="I140" s="137"/>
      <c r="J140" s="138">
        <f>ROUND(I140*H140,2)</f>
        <v>0</v>
      </c>
      <c r="K140" s="134" t="s">
        <v>172</v>
      </c>
      <c r="L140" s="35"/>
      <c r="M140" s="139" t="s">
        <v>31</v>
      </c>
      <c r="N140" s="140" t="s">
        <v>49</v>
      </c>
      <c r="P140" s="141">
        <f>O140*H140</f>
        <v>0</v>
      </c>
      <c r="Q140" s="141">
        <v>1.269E-2</v>
      </c>
      <c r="R140" s="141">
        <f>Q140*H140</f>
        <v>5.076E-2</v>
      </c>
      <c r="S140" s="141">
        <v>0</v>
      </c>
      <c r="T140" s="142">
        <f>S140*H140</f>
        <v>0</v>
      </c>
      <c r="AR140" s="143" t="s">
        <v>173</v>
      </c>
      <c r="AT140" s="143" t="s">
        <v>168</v>
      </c>
      <c r="AU140" s="143" t="s">
        <v>87</v>
      </c>
      <c r="AY140" s="19" t="s">
        <v>165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9" t="s">
        <v>39</v>
      </c>
      <c r="BK140" s="144">
        <f>ROUND(I140*H140,2)</f>
        <v>0</v>
      </c>
      <c r="BL140" s="19" t="s">
        <v>173</v>
      </c>
      <c r="BM140" s="143" t="s">
        <v>3050</v>
      </c>
    </row>
    <row r="141" spans="2:65" s="1" customFormat="1" ht="10.199999999999999" hidden="1">
      <c r="B141" s="35"/>
      <c r="D141" s="145" t="s">
        <v>175</v>
      </c>
      <c r="F141" s="146" t="s">
        <v>3051</v>
      </c>
      <c r="I141" s="147"/>
      <c r="L141" s="35"/>
      <c r="M141" s="148"/>
      <c r="T141" s="56"/>
      <c r="AT141" s="19" t="s">
        <v>175</v>
      </c>
      <c r="AU141" s="19" t="s">
        <v>87</v>
      </c>
    </row>
    <row r="142" spans="2:65" s="12" customFormat="1" ht="10.199999999999999">
      <c r="B142" s="149"/>
      <c r="D142" s="150" t="s">
        <v>177</v>
      </c>
      <c r="E142" s="151" t="s">
        <v>31</v>
      </c>
      <c r="F142" s="152" t="s">
        <v>3052</v>
      </c>
      <c r="H142" s="151" t="s">
        <v>31</v>
      </c>
      <c r="I142" s="153"/>
      <c r="L142" s="149"/>
      <c r="M142" s="154"/>
      <c r="T142" s="155"/>
      <c r="AT142" s="151" t="s">
        <v>177</v>
      </c>
      <c r="AU142" s="151" t="s">
        <v>87</v>
      </c>
      <c r="AV142" s="12" t="s">
        <v>39</v>
      </c>
      <c r="AW142" s="12" t="s">
        <v>38</v>
      </c>
      <c r="AX142" s="12" t="s">
        <v>78</v>
      </c>
      <c r="AY142" s="151" t="s">
        <v>165</v>
      </c>
    </row>
    <row r="143" spans="2:65" s="13" customFormat="1" ht="10.199999999999999">
      <c r="B143" s="156"/>
      <c r="D143" s="150" t="s">
        <v>177</v>
      </c>
      <c r="E143" s="157" t="s">
        <v>31</v>
      </c>
      <c r="F143" s="158" t="s">
        <v>3053</v>
      </c>
      <c r="H143" s="159">
        <v>4</v>
      </c>
      <c r="I143" s="160"/>
      <c r="L143" s="156"/>
      <c r="M143" s="161"/>
      <c r="T143" s="162"/>
      <c r="AT143" s="157" t="s">
        <v>177</v>
      </c>
      <c r="AU143" s="157" t="s">
        <v>87</v>
      </c>
      <c r="AV143" s="13" t="s">
        <v>87</v>
      </c>
      <c r="AW143" s="13" t="s">
        <v>38</v>
      </c>
      <c r="AX143" s="13" t="s">
        <v>78</v>
      </c>
      <c r="AY143" s="157" t="s">
        <v>165</v>
      </c>
    </row>
    <row r="144" spans="2:65" s="14" customFormat="1" ht="10.199999999999999">
      <c r="B144" s="163"/>
      <c r="D144" s="150" t="s">
        <v>177</v>
      </c>
      <c r="E144" s="164" t="s">
        <v>31</v>
      </c>
      <c r="F144" s="165" t="s">
        <v>180</v>
      </c>
      <c r="H144" s="166">
        <v>4</v>
      </c>
      <c r="I144" s="167"/>
      <c r="L144" s="163"/>
      <c r="M144" s="168"/>
      <c r="T144" s="169"/>
      <c r="AT144" s="164" t="s">
        <v>177</v>
      </c>
      <c r="AU144" s="164" t="s">
        <v>87</v>
      </c>
      <c r="AV144" s="14" t="s">
        <v>173</v>
      </c>
      <c r="AW144" s="14" t="s">
        <v>38</v>
      </c>
      <c r="AX144" s="14" t="s">
        <v>39</v>
      </c>
      <c r="AY144" s="164" t="s">
        <v>165</v>
      </c>
    </row>
    <row r="145" spans="2:65" s="1" customFormat="1" ht="90" customHeight="1">
      <c r="B145" s="35"/>
      <c r="C145" s="132" t="s">
        <v>229</v>
      </c>
      <c r="D145" s="132" t="s">
        <v>168</v>
      </c>
      <c r="E145" s="133" t="s">
        <v>3054</v>
      </c>
      <c r="F145" s="134" t="s">
        <v>3055</v>
      </c>
      <c r="G145" s="135" t="s">
        <v>103</v>
      </c>
      <c r="H145" s="136">
        <v>8</v>
      </c>
      <c r="I145" s="137"/>
      <c r="J145" s="138">
        <f>ROUND(I145*H145,2)</f>
        <v>0</v>
      </c>
      <c r="K145" s="134" t="s">
        <v>172</v>
      </c>
      <c r="L145" s="35"/>
      <c r="M145" s="139" t="s">
        <v>31</v>
      </c>
      <c r="N145" s="140" t="s">
        <v>49</v>
      </c>
      <c r="P145" s="141">
        <f>O145*H145</f>
        <v>0</v>
      </c>
      <c r="Q145" s="141">
        <v>3.6900000000000002E-2</v>
      </c>
      <c r="R145" s="141">
        <f>Q145*H145</f>
        <v>0.29520000000000002</v>
      </c>
      <c r="S145" s="141">
        <v>0</v>
      </c>
      <c r="T145" s="142">
        <f>S145*H145</f>
        <v>0</v>
      </c>
      <c r="AR145" s="143" t="s">
        <v>173</v>
      </c>
      <c r="AT145" s="143" t="s">
        <v>168</v>
      </c>
      <c r="AU145" s="143" t="s">
        <v>87</v>
      </c>
      <c r="AY145" s="19" t="s">
        <v>165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9" t="s">
        <v>39</v>
      </c>
      <c r="BK145" s="144">
        <f>ROUND(I145*H145,2)</f>
        <v>0</v>
      </c>
      <c r="BL145" s="19" t="s">
        <v>173</v>
      </c>
      <c r="BM145" s="143" t="s">
        <v>3056</v>
      </c>
    </row>
    <row r="146" spans="2:65" s="1" customFormat="1" ht="10.199999999999999" hidden="1">
      <c r="B146" s="35"/>
      <c r="D146" s="145" t="s">
        <v>175</v>
      </c>
      <c r="F146" s="146" t="s">
        <v>3057</v>
      </c>
      <c r="I146" s="147"/>
      <c r="L146" s="35"/>
      <c r="M146" s="148"/>
      <c r="T146" s="56"/>
      <c r="AT146" s="19" t="s">
        <v>175</v>
      </c>
      <c r="AU146" s="19" t="s">
        <v>87</v>
      </c>
    </row>
    <row r="147" spans="2:65" s="12" customFormat="1" ht="10.199999999999999">
      <c r="B147" s="149"/>
      <c r="D147" s="150" t="s">
        <v>177</v>
      </c>
      <c r="E147" s="151" t="s">
        <v>31</v>
      </c>
      <c r="F147" s="152" t="s">
        <v>3058</v>
      </c>
      <c r="H147" s="151" t="s">
        <v>31</v>
      </c>
      <c r="I147" s="153"/>
      <c r="L147" s="149"/>
      <c r="M147" s="154"/>
      <c r="T147" s="155"/>
      <c r="AT147" s="151" t="s">
        <v>177</v>
      </c>
      <c r="AU147" s="151" t="s">
        <v>87</v>
      </c>
      <c r="AV147" s="12" t="s">
        <v>39</v>
      </c>
      <c r="AW147" s="12" t="s">
        <v>38</v>
      </c>
      <c r="AX147" s="12" t="s">
        <v>78</v>
      </c>
      <c r="AY147" s="151" t="s">
        <v>165</v>
      </c>
    </row>
    <row r="148" spans="2:65" s="13" customFormat="1" ht="10.199999999999999">
      <c r="B148" s="156"/>
      <c r="D148" s="150" t="s">
        <v>177</v>
      </c>
      <c r="E148" s="157" t="s">
        <v>31</v>
      </c>
      <c r="F148" s="158" t="s">
        <v>3059</v>
      </c>
      <c r="H148" s="159">
        <v>8</v>
      </c>
      <c r="I148" s="160"/>
      <c r="L148" s="156"/>
      <c r="M148" s="161"/>
      <c r="T148" s="162"/>
      <c r="AT148" s="157" t="s">
        <v>177</v>
      </c>
      <c r="AU148" s="157" t="s">
        <v>87</v>
      </c>
      <c r="AV148" s="13" t="s">
        <v>87</v>
      </c>
      <c r="AW148" s="13" t="s">
        <v>38</v>
      </c>
      <c r="AX148" s="13" t="s">
        <v>78</v>
      </c>
      <c r="AY148" s="157" t="s">
        <v>165</v>
      </c>
    </row>
    <row r="149" spans="2:65" s="14" customFormat="1" ht="10.199999999999999">
      <c r="B149" s="163"/>
      <c r="D149" s="150" t="s">
        <v>177</v>
      </c>
      <c r="E149" s="164" t="s">
        <v>31</v>
      </c>
      <c r="F149" s="165" t="s">
        <v>180</v>
      </c>
      <c r="H149" s="166">
        <v>8</v>
      </c>
      <c r="I149" s="167"/>
      <c r="L149" s="163"/>
      <c r="M149" s="168"/>
      <c r="T149" s="169"/>
      <c r="AT149" s="164" t="s">
        <v>177</v>
      </c>
      <c r="AU149" s="164" t="s">
        <v>87</v>
      </c>
      <c r="AV149" s="14" t="s">
        <v>173</v>
      </c>
      <c r="AW149" s="14" t="s">
        <v>38</v>
      </c>
      <c r="AX149" s="14" t="s">
        <v>39</v>
      </c>
      <c r="AY149" s="164" t="s">
        <v>165</v>
      </c>
    </row>
    <row r="150" spans="2:65" s="1" customFormat="1" ht="33" customHeight="1">
      <c r="B150" s="35"/>
      <c r="C150" s="132" t="s">
        <v>239</v>
      </c>
      <c r="D150" s="132" t="s">
        <v>168</v>
      </c>
      <c r="E150" s="133" t="s">
        <v>3060</v>
      </c>
      <c r="F150" s="134" t="s">
        <v>3061</v>
      </c>
      <c r="G150" s="135" t="s">
        <v>1060</v>
      </c>
      <c r="H150" s="136">
        <v>3.0329999999999999</v>
      </c>
      <c r="I150" s="137"/>
      <c r="J150" s="138">
        <f>ROUND(I150*H150,2)</f>
        <v>0</v>
      </c>
      <c r="K150" s="134" t="s">
        <v>172</v>
      </c>
      <c r="L150" s="35"/>
      <c r="M150" s="139" t="s">
        <v>31</v>
      </c>
      <c r="N150" s="140" t="s">
        <v>49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173</v>
      </c>
      <c r="AT150" s="143" t="s">
        <v>168</v>
      </c>
      <c r="AU150" s="143" t="s">
        <v>87</v>
      </c>
      <c r="AY150" s="19" t="s">
        <v>165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9" t="s">
        <v>39</v>
      </c>
      <c r="BK150" s="144">
        <f>ROUND(I150*H150,2)</f>
        <v>0</v>
      </c>
      <c r="BL150" s="19" t="s">
        <v>173</v>
      </c>
      <c r="BM150" s="143" t="s">
        <v>3062</v>
      </c>
    </row>
    <row r="151" spans="2:65" s="1" customFormat="1" ht="10.199999999999999" hidden="1">
      <c r="B151" s="35"/>
      <c r="D151" s="145" t="s">
        <v>175</v>
      </c>
      <c r="F151" s="146" t="s">
        <v>3063</v>
      </c>
      <c r="I151" s="147"/>
      <c r="L151" s="35"/>
      <c r="M151" s="148"/>
      <c r="T151" s="56"/>
      <c r="AT151" s="19" t="s">
        <v>175</v>
      </c>
      <c r="AU151" s="19" t="s">
        <v>87</v>
      </c>
    </row>
    <row r="152" spans="2:65" s="12" customFormat="1" ht="20.399999999999999">
      <c r="B152" s="149"/>
      <c r="D152" s="150" t="s">
        <v>177</v>
      </c>
      <c r="E152" s="151" t="s">
        <v>31</v>
      </c>
      <c r="F152" s="152" t="s">
        <v>3064</v>
      </c>
      <c r="H152" s="151" t="s">
        <v>31</v>
      </c>
      <c r="I152" s="153"/>
      <c r="L152" s="149"/>
      <c r="M152" s="154"/>
      <c r="T152" s="155"/>
      <c r="AT152" s="151" t="s">
        <v>177</v>
      </c>
      <c r="AU152" s="151" t="s">
        <v>87</v>
      </c>
      <c r="AV152" s="12" t="s">
        <v>39</v>
      </c>
      <c r="AW152" s="12" t="s">
        <v>38</v>
      </c>
      <c r="AX152" s="12" t="s">
        <v>78</v>
      </c>
      <c r="AY152" s="151" t="s">
        <v>165</v>
      </c>
    </row>
    <row r="153" spans="2:65" s="13" customFormat="1" ht="10.199999999999999">
      <c r="B153" s="156"/>
      <c r="D153" s="150" t="s">
        <v>177</v>
      </c>
      <c r="E153" s="157" t="s">
        <v>31</v>
      </c>
      <c r="F153" s="158" t="s">
        <v>3065</v>
      </c>
      <c r="H153" s="159">
        <v>3.0329999999999999</v>
      </c>
      <c r="I153" s="160"/>
      <c r="L153" s="156"/>
      <c r="M153" s="161"/>
      <c r="T153" s="162"/>
      <c r="AT153" s="157" t="s">
        <v>177</v>
      </c>
      <c r="AU153" s="157" t="s">
        <v>87</v>
      </c>
      <c r="AV153" s="13" t="s">
        <v>87</v>
      </c>
      <c r="AW153" s="13" t="s">
        <v>38</v>
      </c>
      <c r="AX153" s="13" t="s">
        <v>78</v>
      </c>
      <c r="AY153" s="157" t="s">
        <v>165</v>
      </c>
    </row>
    <row r="154" spans="2:65" s="14" customFormat="1" ht="10.199999999999999">
      <c r="B154" s="163"/>
      <c r="D154" s="150" t="s">
        <v>177</v>
      </c>
      <c r="E154" s="164" t="s">
        <v>31</v>
      </c>
      <c r="F154" s="165" t="s">
        <v>180</v>
      </c>
      <c r="H154" s="166">
        <v>3.0329999999999999</v>
      </c>
      <c r="I154" s="167"/>
      <c r="L154" s="163"/>
      <c r="M154" s="168"/>
      <c r="T154" s="169"/>
      <c r="AT154" s="164" t="s">
        <v>177</v>
      </c>
      <c r="AU154" s="164" t="s">
        <v>87</v>
      </c>
      <c r="AV154" s="14" t="s">
        <v>173</v>
      </c>
      <c r="AW154" s="14" t="s">
        <v>38</v>
      </c>
      <c r="AX154" s="14" t="s">
        <v>39</v>
      </c>
      <c r="AY154" s="164" t="s">
        <v>165</v>
      </c>
    </row>
    <row r="155" spans="2:65" s="1" customFormat="1" ht="44.25" customHeight="1">
      <c r="B155" s="35"/>
      <c r="C155" s="132" t="s">
        <v>249</v>
      </c>
      <c r="D155" s="132" t="s">
        <v>168</v>
      </c>
      <c r="E155" s="133" t="s">
        <v>3066</v>
      </c>
      <c r="F155" s="134" t="s">
        <v>3067</v>
      </c>
      <c r="G155" s="135" t="s">
        <v>1060</v>
      </c>
      <c r="H155" s="136">
        <v>346.62900000000002</v>
      </c>
      <c r="I155" s="137"/>
      <c r="J155" s="138">
        <f>ROUND(I155*H155,2)</f>
        <v>0</v>
      </c>
      <c r="K155" s="134" t="s">
        <v>2311</v>
      </c>
      <c r="L155" s="35"/>
      <c r="M155" s="139" t="s">
        <v>31</v>
      </c>
      <c r="N155" s="140" t="s">
        <v>49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173</v>
      </c>
      <c r="AT155" s="143" t="s">
        <v>168</v>
      </c>
      <c r="AU155" s="143" t="s">
        <v>87</v>
      </c>
      <c r="AY155" s="19" t="s">
        <v>165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9" t="s">
        <v>39</v>
      </c>
      <c r="BK155" s="144">
        <f>ROUND(I155*H155,2)</f>
        <v>0</v>
      </c>
      <c r="BL155" s="19" t="s">
        <v>173</v>
      </c>
      <c r="BM155" s="143" t="s">
        <v>3068</v>
      </c>
    </row>
    <row r="156" spans="2:65" s="12" customFormat="1" ht="20.399999999999999">
      <c r="B156" s="149"/>
      <c r="D156" s="150" t="s">
        <v>177</v>
      </c>
      <c r="E156" s="151" t="s">
        <v>31</v>
      </c>
      <c r="F156" s="152" t="s">
        <v>3069</v>
      </c>
      <c r="H156" s="151" t="s">
        <v>31</v>
      </c>
      <c r="I156" s="153"/>
      <c r="L156" s="149"/>
      <c r="M156" s="154"/>
      <c r="T156" s="155"/>
      <c r="AT156" s="151" t="s">
        <v>177</v>
      </c>
      <c r="AU156" s="151" t="s">
        <v>87</v>
      </c>
      <c r="AV156" s="12" t="s">
        <v>39</v>
      </c>
      <c r="AW156" s="12" t="s">
        <v>38</v>
      </c>
      <c r="AX156" s="12" t="s">
        <v>78</v>
      </c>
      <c r="AY156" s="151" t="s">
        <v>165</v>
      </c>
    </row>
    <row r="157" spans="2:65" s="12" customFormat="1" ht="10.199999999999999">
      <c r="B157" s="149"/>
      <c r="D157" s="150" t="s">
        <v>177</v>
      </c>
      <c r="E157" s="151" t="s">
        <v>31</v>
      </c>
      <c r="F157" s="152" t="s">
        <v>543</v>
      </c>
      <c r="H157" s="151" t="s">
        <v>31</v>
      </c>
      <c r="I157" s="153"/>
      <c r="L157" s="149"/>
      <c r="M157" s="154"/>
      <c r="T157" s="155"/>
      <c r="AT157" s="151" t="s">
        <v>177</v>
      </c>
      <c r="AU157" s="151" t="s">
        <v>87</v>
      </c>
      <c r="AV157" s="12" t="s">
        <v>39</v>
      </c>
      <c r="AW157" s="12" t="s">
        <v>38</v>
      </c>
      <c r="AX157" s="12" t="s">
        <v>78</v>
      </c>
      <c r="AY157" s="151" t="s">
        <v>165</v>
      </c>
    </row>
    <row r="158" spans="2:65" s="13" customFormat="1" ht="10.199999999999999">
      <c r="B158" s="156"/>
      <c r="D158" s="150" t="s">
        <v>177</v>
      </c>
      <c r="E158" s="157" t="s">
        <v>31</v>
      </c>
      <c r="F158" s="158" t="s">
        <v>3070</v>
      </c>
      <c r="H158" s="159">
        <v>32.136000000000003</v>
      </c>
      <c r="I158" s="160"/>
      <c r="L158" s="156"/>
      <c r="M158" s="161"/>
      <c r="T158" s="162"/>
      <c r="AT158" s="157" t="s">
        <v>177</v>
      </c>
      <c r="AU158" s="157" t="s">
        <v>87</v>
      </c>
      <c r="AV158" s="13" t="s">
        <v>87</v>
      </c>
      <c r="AW158" s="13" t="s">
        <v>38</v>
      </c>
      <c r="AX158" s="13" t="s">
        <v>78</v>
      </c>
      <c r="AY158" s="157" t="s">
        <v>165</v>
      </c>
    </row>
    <row r="159" spans="2:65" s="12" customFormat="1" ht="10.199999999999999">
      <c r="B159" s="149"/>
      <c r="D159" s="150" t="s">
        <v>177</v>
      </c>
      <c r="E159" s="151" t="s">
        <v>31</v>
      </c>
      <c r="F159" s="152" t="s">
        <v>545</v>
      </c>
      <c r="H159" s="151" t="s">
        <v>31</v>
      </c>
      <c r="I159" s="153"/>
      <c r="L159" s="149"/>
      <c r="M159" s="154"/>
      <c r="T159" s="155"/>
      <c r="AT159" s="151" t="s">
        <v>177</v>
      </c>
      <c r="AU159" s="151" t="s">
        <v>87</v>
      </c>
      <c r="AV159" s="12" t="s">
        <v>39</v>
      </c>
      <c r="AW159" s="12" t="s">
        <v>38</v>
      </c>
      <c r="AX159" s="12" t="s">
        <v>78</v>
      </c>
      <c r="AY159" s="151" t="s">
        <v>165</v>
      </c>
    </row>
    <row r="160" spans="2:65" s="13" customFormat="1" ht="10.199999999999999">
      <c r="B160" s="156"/>
      <c r="D160" s="150" t="s">
        <v>177</v>
      </c>
      <c r="E160" s="157" t="s">
        <v>31</v>
      </c>
      <c r="F160" s="158" t="s">
        <v>3071</v>
      </c>
      <c r="H160" s="159">
        <v>4.4720000000000004</v>
      </c>
      <c r="I160" s="160"/>
      <c r="L160" s="156"/>
      <c r="M160" s="161"/>
      <c r="T160" s="162"/>
      <c r="AT160" s="157" t="s">
        <v>177</v>
      </c>
      <c r="AU160" s="157" t="s">
        <v>87</v>
      </c>
      <c r="AV160" s="13" t="s">
        <v>87</v>
      </c>
      <c r="AW160" s="13" t="s">
        <v>38</v>
      </c>
      <c r="AX160" s="13" t="s">
        <v>78</v>
      </c>
      <c r="AY160" s="157" t="s">
        <v>165</v>
      </c>
    </row>
    <row r="161" spans="2:51" s="12" customFormat="1" ht="10.199999999999999">
      <c r="B161" s="149"/>
      <c r="D161" s="150" t="s">
        <v>177</v>
      </c>
      <c r="E161" s="151" t="s">
        <v>31</v>
      </c>
      <c r="F161" s="152" t="s">
        <v>3072</v>
      </c>
      <c r="H161" s="151" t="s">
        <v>31</v>
      </c>
      <c r="I161" s="153"/>
      <c r="L161" s="149"/>
      <c r="M161" s="154"/>
      <c r="T161" s="155"/>
      <c r="AT161" s="151" t="s">
        <v>177</v>
      </c>
      <c r="AU161" s="151" t="s">
        <v>87</v>
      </c>
      <c r="AV161" s="12" t="s">
        <v>39</v>
      </c>
      <c r="AW161" s="12" t="s">
        <v>38</v>
      </c>
      <c r="AX161" s="12" t="s">
        <v>78</v>
      </c>
      <c r="AY161" s="151" t="s">
        <v>165</v>
      </c>
    </row>
    <row r="162" spans="2:51" s="13" customFormat="1" ht="10.199999999999999">
      <c r="B162" s="156"/>
      <c r="D162" s="150" t="s">
        <v>177</v>
      </c>
      <c r="E162" s="157" t="s">
        <v>31</v>
      </c>
      <c r="F162" s="158" t="s">
        <v>3073</v>
      </c>
      <c r="H162" s="159">
        <v>32.968000000000004</v>
      </c>
      <c r="I162" s="160"/>
      <c r="L162" s="156"/>
      <c r="M162" s="161"/>
      <c r="T162" s="162"/>
      <c r="AT162" s="157" t="s">
        <v>177</v>
      </c>
      <c r="AU162" s="157" t="s">
        <v>87</v>
      </c>
      <c r="AV162" s="13" t="s">
        <v>87</v>
      </c>
      <c r="AW162" s="13" t="s">
        <v>38</v>
      </c>
      <c r="AX162" s="13" t="s">
        <v>78</v>
      </c>
      <c r="AY162" s="157" t="s">
        <v>165</v>
      </c>
    </row>
    <row r="163" spans="2:51" s="12" customFormat="1" ht="30.6">
      <c r="B163" s="149"/>
      <c r="D163" s="150" t="s">
        <v>177</v>
      </c>
      <c r="E163" s="151" t="s">
        <v>31</v>
      </c>
      <c r="F163" s="152" t="s">
        <v>3074</v>
      </c>
      <c r="H163" s="151" t="s">
        <v>31</v>
      </c>
      <c r="I163" s="153"/>
      <c r="L163" s="149"/>
      <c r="M163" s="154"/>
      <c r="T163" s="155"/>
      <c r="AT163" s="151" t="s">
        <v>177</v>
      </c>
      <c r="AU163" s="151" t="s">
        <v>87</v>
      </c>
      <c r="AV163" s="12" t="s">
        <v>39</v>
      </c>
      <c r="AW163" s="12" t="s">
        <v>38</v>
      </c>
      <c r="AX163" s="12" t="s">
        <v>78</v>
      </c>
      <c r="AY163" s="151" t="s">
        <v>165</v>
      </c>
    </row>
    <row r="164" spans="2:51" s="12" customFormat="1" ht="10.199999999999999">
      <c r="B164" s="149"/>
      <c r="D164" s="150" t="s">
        <v>177</v>
      </c>
      <c r="E164" s="151" t="s">
        <v>31</v>
      </c>
      <c r="F164" s="152" t="s">
        <v>3075</v>
      </c>
      <c r="H164" s="151" t="s">
        <v>31</v>
      </c>
      <c r="I164" s="153"/>
      <c r="L164" s="149"/>
      <c r="M164" s="154"/>
      <c r="T164" s="155"/>
      <c r="AT164" s="151" t="s">
        <v>177</v>
      </c>
      <c r="AU164" s="151" t="s">
        <v>87</v>
      </c>
      <c r="AV164" s="12" t="s">
        <v>39</v>
      </c>
      <c r="AW164" s="12" t="s">
        <v>38</v>
      </c>
      <c r="AX164" s="12" t="s">
        <v>78</v>
      </c>
      <c r="AY164" s="151" t="s">
        <v>165</v>
      </c>
    </row>
    <row r="165" spans="2:51" s="13" customFormat="1" ht="10.199999999999999">
      <c r="B165" s="156"/>
      <c r="D165" s="150" t="s">
        <v>177</v>
      </c>
      <c r="E165" s="157" t="s">
        <v>31</v>
      </c>
      <c r="F165" s="158" t="s">
        <v>3076</v>
      </c>
      <c r="H165" s="159">
        <v>8.9570000000000007</v>
      </c>
      <c r="I165" s="160"/>
      <c r="L165" s="156"/>
      <c r="M165" s="161"/>
      <c r="T165" s="162"/>
      <c r="AT165" s="157" t="s">
        <v>177</v>
      </c>
      <c r="AU165" s="157" t="s">
        <v>87</v>
      </c>
      <c r="AV165" s="13" t="s">
        <v>87</v>
      </c>
      <c r="AW165" s="13" t="s">
        <v>38</v>
      </c>
      <c r="AX165" s="13" t="s">
        <v>78</v>
      </c>
      <c r="AY165" s="157" t="s">
        <v>165</v>
      </c>
    </row>
    <row r="166" spans="2:51" s="12" customFormat="1" ht="10.199999999999999">
      <c r="B166" s="149"/>
      <c r="D166" s="150" t="s">
        <v>177</v>
      </c>
      <c r="E166" s="151" t="s">
        <v>31</v>
      </c>
      <c r="F166" s="152" t="s">
        <v>389</v>
      </c>
      <c r="H166" s="151" t="s">
        <v>31</v>
      </c>
      <c r="I166" s="153"/>
      <c r="L166" s="149"/>
      <c r="M166" s="154"/>
      <c r="T166" s="155"/>
      <c r="AT166" s="151" t="s">
        <v>177</v>
      </c>
      <c r="AU166" s="151" t="s">
        <v>87</v>
      </c>
      <c r="AV166" s="12" t="s">
        <v>39</v>
      </c>
      <c r="AW166" s="12" t="s">
        <v>38</v>
      </c>
      <c r="AX166" s="12" t="s">
        <v>78</v>
      </c>
      <c r="AY166" s="151" t="s">
        <v>165</v>
      </c>
    </row>
    <row r="167" spans="2:51" s="13" customFormat="1" ht="10.199999999999999">
      <c r="B167" s="156"/>
      <c r="D167" s="150" t="s">
        <v>177</v>
      </c>
      <c r="E167" s="157" t="s">
        <v>31</v>
      </c>
      <c r="F167" s="158" t="s">
        <v>3077</v>
      </c>
      <c r="H167" s="159">
        <v>45.798999999999999</v>
      </c>
      <c r="I167" s="160"/>
      <c r="L167" s="156"/>
      <c r="M167" s="161"/>
      <c r="T167" s="162"/>
      <c r="AT167" s="157" t="s">
        <v>177</v>
      </c>
      <c r="AU167" s="157" t="s">
        <v>87</v>
      </c>
      <c r="AV167" s="13" t="s">
        <v>87</v>
      </c>
      <c r="AW167" s="13" t="s">
        <v>38</v>
      </c>
      <c r="AX167" s="13" t="s">
        <v>78</v>
      </c>
      <c r="AY167" s="157" t="s">
        <v>165</v>
      </c>
    </row>
    <row r="168" spans="2:51" s="12" customFormat="1" ht="20.399999999999999">
      <c r="B168" s="149"/>
      <c r="D168" s="150" t="s">
        <v>177</v>
      </c>
      <c r="E168" s="151" t="s">
        <v>31</v>
      </c>
      <c r="F168" s="152" t="s">
        <v>3078</v>
      </c>
      <c r="H168" s="151" t="s">
        <v>31</v>
      </c>
      <c r="I168" s="153"/>
      <c r="L168" s="149"/>
      <c r="M168" s="154"/>
      <c r="T168" s="155"/>
      <c r="AT168" s="151" t="s">
        <v>177</v>
      </c>
      <c r="AU168" s="151" t="s">
        <v>87</v>
      </c>
      <c r="AV168" s="12" t="s">
        <v>39</v>
      </c>
      <c r="AW168" s="12" t="s">
        <v>38</v>
      </c>
      <c r="AX168" s="12" t="s">
        <v>78</v>
      </c>
      <c r="AY168" s="151" t="s">
        <v>165</v>
      </c>
    </row>
    <row r="169" spans="2:51" s="13" customFormat="1" ht="10.199999999999999">
      <c r="B169" s="156"/>
      <c r="D169" s="150" t="s">
        <v>177</v>
      </c>
      <c r="E169" s="157" t="s">
        <v>31</v>
      </c>
      <c r="F169" s="158" t="s">
        <v>3079</v>
      </c>
      <c r="H169" s="159">
        <v>12.784000000000001</v>
      </c>
      <c r="I169" s="160"/>
      <c r="L169" s="156"/>
      <c r="M169" s="161"/>
      <c r="T169" s="162"/>
      <c r="AT169" s="157" t="s">
        <v>177</v>
      </c>
      <c r="AU169" s="157" t="s">
        <v>87</v>
      </c>
      <c r="AV169" s="13" t="s">
        <v>87</v>
      </c>
      <c r="AW169" s="13" t="s">
        <v>38</v>
      </c>
      <c r="AX169" s="13" t="s">
        <v>78</v>
      </c>
      <c r="AY169" s="157" t="s">
        <v>165</v>
      </c>
    </row>
    <row r="170" spans="2:51" s="12" customFormat="1" ht="20.399999999999999">
      <c r="B170" s="149"/>
      <c r="D170" s="150" t="s">
        <v>177</v>
      </c>
      <c r="E170" s="151" t="s">
        <v>31</v>
      </c>
      <c r="F170" s="152" t="s">
        <v>3080</v>
      </c>
      <c r="H170" s="151" t="s">
        <v>31</v>
      </c>
      <c r="I170" s="153"/>
      <c r="L170" s="149"/>
      <c r="M170" s="154"/>
      <c r="T170" s="155"/>
      <c r="AT170" s="151" t="s">
        <v>177</v>
      </c>
      <c r="AU170" s="151" t="s">
        <v>87</v>
      </c>
      <c r="AV170" s="12" t="s">
        <v>39</v>
      </c>
      <c r="AW170" s="12" t="s">
        <v>38</v>
      </c>
      <c r="AX170" s="12" t="s">
        <v>78</v>
      </c>
      <c r="AY170" s="151" t="s">
        <v>165</v>
      </c>
    </row>
    <row r="171" spans="2:51" s="13" customFormat="1" ht="10.199999999999999">
      <c r="B171" s="156"/>
      <c r="D171" s="150" t="s">
        <v>177</v>
      </c>
      <c r="E171" s="157" t="s">
        <v>31</v>
      </c>
      <c r="F171" s="158" t="s">
        <v>3081</v>
      </c>
      <c r="H171" s="159">
        <v>92.759</v>
      </c>
      <c r="I171" s="160"/>
      <c r="L171" s="156"/>
      <c r="M171" s="161"/>
      <c r="T171" s="162"/>
      <c r="AT171" s="157" t="s">
        <v>177</v>
      </c>
      <c r="AU171" s="157" t="s">
        <v>87</v>
      </c>
      <c r="AV171" s="13" t="s">
        <v>87</v>
      </c>
      <c r="AW171" s="13" t="s">
        <v>38</v>
      </c>
      <c r="AX171" s="13" t="s">
        <v>78</v>
      </c>
      <c r="AY171" s="157" t="s">
        <v>165</v>
      </c>
    </row>
    <row r="172" spans="2:51" s="12" customFormat="1" ht="20.399999999999999">
      <c r="B172" s="149"/>
      <c r="D172" s="150" t="s">
        <v>177</v>
      </c>
      <c r="E172" s="151" t="s">
        <v>31</v>
      </c>
      <c r="F172" s="152" t="s">
        <v>3082</v>
      </c>
      <c r="H172" s="151" t="s">
        <v>31</v>
      </c>
      <c r="I172" s="153"/>
      <c r="L172" s="149"/>
      <c r="M172" s="154"/>
      <c r="T172" s="155"/>
      <c r="AT172" s="151" t="s">
        <v>177</v>
      </c>
      <c r="AU172" s="151" t="s">
        <v>87</v>
      </c>
      <c r="AV172" s="12" t="s">
        <v>39</v>
      </c>
      <c r="AW172" s="12" t="s">
        <v>38</v>
      </c>
      <c r="AX172" s="12" t="s">
        <v>78</v>
      </c>
      <c r="AY172" s="151" t="s">
        <v>165</v>
      </c>
    </row>
    <row r="173" spans="2:51" s="13" customFormat="1" ht="10.199999999999999">
      <c r="B173" s="156"/>
      <c r="D173" s="150" t="s">
        <v>177</v>
      </c>
      <c r="E173" s="157" t="s">
        <v>31</v>
      </c>
      <c r="F173" s="158" t="s">
        <v>3083</v>
      </c>
      <c r="H173" s="159">
        <v>7.9560000000000004</v>
      </c>
      <c r="I173" s="160"/>
      <c r="L173" s="156"/>
      <c r="M173" s="161"/>
      <c r="T173" s="162"/>
      <c r="AT173" s="157" t="s">
        <v>177</v>
      </c>
      <c r="AU173" s="157" t="s">
        <v>87</v>
      </c>
      <c r="AV173" s="13" t="s">
        <v>87</v>
      </c>
      <c r="AW173" s="13" t="s">
        <v>38</v>
      </c>
      <c r="AX173" s="13" t="s">
        <v>78</v>
      </c>
      <c r="AY173" s="157" t="s">
        <v>165</v>
      </c>
    </row>
    <row r="174" spans="2:51" s="12" customFormat="1" ht="10.199999999999999">
      <c r="B174" s="149"/>
      <c r="D174" s="150" t="s">
        <v>177</v>
      </c>
      <c r="E174" s="151" t="s">
        <v>31</v>
      </c>
      <c r="F174" s="152" t="s">
        <v>3084</v>
      </c>
      <c r="H174" s="151" t="s">
        <v>31</v>
      </c>
      <c r="I174" s="153"/>
      <c r="L174" s="149"/>
      <c r="M174" s="154"/>
      <c r="T174" s="155"/>
      <c r="AT174" s="151" t="s">
        <v>177</v>
      </c>
      <c r="AU174" s="151" t="s">
        <v>87</v>
      </c>
      <c r="AV174" s="12" t="s">
        <v>39</v>
      </c>
      <c r="AW174" s="12" t="s">
        <v>38</v>
      </c>
      <c r="AX174" s="12" t="s">
        <v>78</v>
      </c>
      <c r="AY174" s="151" t="s">
        <v>165</v>
      </c>
    </row>
    <row r="175" spans="2:51" s="13" customFormat="1" ht="10.199999999999999">
      <c r="B175" s="156"/>
      <c r="D175" s="150" t="s">
        <v>177</v>
      </c>
      <c r="E175" s="157" t="s">
        <v>31</v>
      </c>
      <c r="F175" s="158" t="s">
        <v>3085</v>
      </c>
      <c r="H175" s="159">
        <v>108.798</v>
      </c>
      <c r="I175" s="160"/>
      <c r="L175" s="156"/>
      <c r="M175" s="161"/>
      <c r="T175" s="162"/>
      <c r="AT175" s="157" t="s">
        <v>177</v>
      </c>
      <c r="AU175" s="157" t="s">
        <v>87</v>
      </c>
      <c r="AV175" s="13" t="s">
        <v>87</v>
      </c>
      <c r="AW175" s="13" t="s">
        <v>38</v>
      </c>
      <c r="AX175" s="13" t="s">
        <v>78</v>
      </c>
      <c r="AY175" s="157" t="s">
        <v>165</v>
      </c>
    </row>
    <row r="176" spans="2:51" s="14" customFormat="1" ht="10.199999999999999">
      <c r="B176" s="163"/>
      <c r="D176" s="150" t="s">
        <v>177</v>
      </c>
      <c r="E176" s="164" t="s">
        <v>31</v>
      </c>
      <c r="F176" s="165" t="s">
        <v>180</v>
      </c>
      <c r="H176" s="166">
        <v>346.62900000000002</v>
      </c>
      <c r="I176" s="167"/>
      <c r="L176" s="163"/>
      <c r="M176" s="168"/>
      <c r="T176" s="169"/>
      <c r="AT176" s="164" t="s">
        <v>177</v>
      </c>
      <c r="AU176" s="164" t="s">
        <v>87</v>
      </c>
      <c r="AV176" s="14" t="s">
        <v>173</v>
      </c>
      <c r="AW176" s="14" t="s">
        <v>38</v>
      </c>
      <c r="AX176" s="14" t="s">
        <v>39</v>
      </c>
      <c r="AY176" s="164" t="s">
        <v>165</v>
      </c>
    </row>
    <row r="177" spans="2:65" s="1" customFormat="1" ht="37.799999999999997" customHeight="1">
      <c r="B177" s="35"/>
      <c r="C177" s="132" t="s">
        <v>8</v>
      </c>
      <c r="D177" s="132" t="s">
        <v>168</v>
      </c>
      <c r="E177" s="133" t="s">
        <v>2496</v>
      </c>
      <c r="F177" s="134" t="s">
        <v>2497</v>
      </c>
      <c r="G177" s="135" t="s">
        <v>1060</v>
      </c>
      <c r="H177" s="136">
        <v>4.6079999999999997</v>
      </c>
      <c r="I177" s="137"/>
      <c r="J177" s="138">
        <f>ROUND(I177*H177,2)</f>
        <v>0</v>
      </c>
      <c r="K177" s="134" t="s">
        <v>172</v>
      </c>
      <c r="L177" s="35"/>
      <c r="M177" s="139" t="s">
        <v>31</v>
      </c>
      <c r="N177" s="140" t="s">
        <v>49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173</v>
      </c>
      <c r="AT177" s="143" t="s">
        <v>168</v>
      </c>
      <c r="AU177" s="143" t="s">
        <v>87</v>
      </c>
      <c r="AY177" s="19" t="s">
        <v>165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9" t="s">
        <v>39</v>
      </c>
      <c r="BK177" s="144">
        <f>ROUND(I177*H177,2)</f>
        <v>0</v>
      </c>
      <c r="BL177" s="19" t="s">
        <v>173</v>
      </c>
      <c r="BM177" s="143" t="s">
        <v>3086</v>
      </c>
    </row>
    <row r="178" spans="2:65" s="1" customFormat="1" ht="10.199999999999999" hidden="1">
      <c r="B178" s="35"/>
      <c r="D178" s="145" t="s">
        <v>175</v>
      </c>
      <c r="F178" s="146" t="s">
        <v>2499</v>
      </c>
      <c r="I178" s="147"/>
      <c r="L178" s="35"/>
      <c r="M178" s="148"/>
      <c r="T178" s="56"/>
      <c r="AT178" s="19" t="s">
        <v>175</v>
      </c>
      <c r="AU178" s="19" t="s">
        <v>87</v>
      </c>
    </row>
    <row r="179" spans="2:65" s="12" customFormat="1" ht="10.199999999999999">
      <c r="B179" s="149"/>
      <c r="D179" s="150" t="s">
        <v>177</v>
      </c>
      <c r="E179" s="151" t="s">
        <v>31</v>
      </c>
      <c r="F179" s="152" t="s">
        <v>3087</v>
      </c>
      <c r="H179" s="151" t="s">
        <v>31</v>
      </c>
      <c r="I179" s="153"/>
      <c r="L179" s="149"/>
      <c r="M179" s="154"/>
      <c r="T179" s="155"/>
      <c r="AT179" s="151" t="s">
        <v>177</v>
      </c>
      <c r="AU179" s="151" t="s">
        <v>87</v>
      </c>
      <c r="AV179" s="12" t="s">
        <v>39</v>
      </c>
      <c r="AW179" s="12" t="s">
        <v>38</v>
      </c>
      <c r="AX179" s="12" t="s">
        <v>78</v>
      </c>
      <c r="AY179" s="151" t="s">
        <v>165</v>
      </c>
    </row>
    <row r="180" spans="2:65" s="13" customFormat="1" ht="10.199999999999999">
      <c r="B180" s="156"/>
      <c r="D180" s="150" t="s">
        <v>177</v>
      </c>
      <c r="E180" s="157" t="s">
        <v>31</v>
      </c>
      <c r="F180" s="158" t="s">
        <v>3088</v>
      </c>
      <c r="H180" s="159">
        <v>4.6079999999999997</v>
      </c>
      <c r="I180" s="160"/>
      <c r="L180" s="156"/>
      <c r="M180" s="161"/>
      <c r="T180" s="162"/>
      <c r="AT180" s="157" t="s">
        <v>177</v>
      </c>
      <c r="AU180" s="157" t="s">
        <v>87</v>
      </c>
      <c r="AV180" s="13" t="s">
        <v>87</v>
      </c>
      <c r="AW180" s="13" t="s">
        <v>38</v>
      </c>
      <c r="AX180" s="13" t="s">
        <v>78</v>
      </c>
      <c r="AY180" s="157" t="s">
        <v>165</v>
      </c>
    </row>
    <row r="181" spans="2:65" s="14" customFormat="1" ht="10.199999999999999">
      <c r="B181" s="163"/>
      <c r="D181" s="150" t="s">
        <v>177</v>
      </c>
      <c r="E181" s="164" t="s">
        <v>31</v>
      </c>
      <c r="F181" s="165" t="s">
        <v>180</v>
      </c>
      <c r="H181" s="166">
        <v>4.6079999999999997</v>
      </c>
      <c r="I181" s="167"/>
      <c r="L181" s="163"/>
      <c r="M181" s="168"/>
      <c r="T181" s="169"/>
      <c r="AT181" s="164" t="s">
        <v>177</v>
      </c>
      <c r="AU181" s="164" t="s">
        <v>87</v>
      </c>
      <c r="AV181" s="14" t="s">
        <v>173</v>
      </c>
      <c r="AW181" s="14" t="s">
        <v>38</v>
      </c>
      <c r="AX181" s="14" t="s">
        <v>39</v>
      </c>
      <c r="AY181" s="164" t="s">
        <v>165</v>
      </c>
    </row>
    <row r="182" spans="2:65" s="1" customFormat="1" ht="55.5" customHeight="1">
      <c r="B182" s="35"/>
      <c r="C182" s="132" t="s">
        <v>294</v>
      </c>
      <c r="D182" s="132" t="s">
        <v>168</v>
      </c>
      <c r="E182" s="133" t="s">
        <v>3089</v>
      </c>
      <c r="F182" s="134" t="s">
        <v>3090</v>
      </c>
      <c r="G182" s="135" t="s">
        <v>1060</v>
      </c>
      <c r="H182" s="136">
        <v>25.268000000000001</v>
      </c>
      <c r="I182" s="137"/>
      <c r="J182" s="138">
        <f>ROUND(I182*H182,2)</f>
        <v>0</v>
      </c>
      <c r="K182" s="134" t="s">
        <v>172</v>
      </c>
      <c r="L182" s="35"/>
      <c r="M182" s="139" t="s">
        <v>31</v>
      </c>
      <c r="N182" s="140" t="s">
        <v>49</v>
      </c>
      <c r="P182" s="141">
        <f>O182*H182</f>
        <v>0</v>
      </c>
      <c r="Q182" s="141">
        <v>0</v>
      </c>
      <c r="R182" s="141">
        <f>Q182*H182</f>
        <v>0</v>
      </c>
      <c r="S182" s="141">
        <v>1.95</v>
      </c>
      <c r="T182" s="142">
        <f>S182*H182</f>
        <v>49.272599999999997</v>
      </c>
      <c r="AR182" s="143" t="s">
        <v>173</v>
      </c>
      <c r="AT182" s="143" t="s">
        <v>168</v>
      </c>
      <c r="AU182" s="143" t="s">
        <v>87</v>
      </c>
      <c r="AY182" s="19" t="s">
        <v>165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9" t="s">
        <v>39</v>
      </c>
      <c r="BK182" s="144">
        <f>ROUND(I182*H182,2)</f>
        <v>0</v>
      </c>
      <c r="BL182" s="19" t="s">
        <v>173</v>
      </c>
      <c r="BM182" s="143" t="s">
        <v>3091</v>
      </c>
    </row>
    <row r="183" spans="2:65" s="1" customFormat="1" ht="10.199999999999999" hidden="1">
      <c r="B183" s="35"/>
      <c r="D183" s="145" t="s">
        <v>175</v>
      </c>
      <c r="F183" s="146" t="s">
        <v>3092</v>
      </c>
      <c r="I183" s="147"/>
      <c r="L183" s="35"/>
      <c r="M183" s="148"/>
      <c r="T183" s="56"/>
      <c r="AT183" s="19" t="s">
        <v>175</v>
      </c>
      <c r="AU183" s="19" t="s">
        <v>87</v>
      </c>
    </row>
    <row r="184" spans="2:65" s="12" customFormat="1" ht="10.199999999999999">
      <c r="B184" s="149"/>
      <c r="D184" s="150" t="s">
        <v>177</v>
      </c>
      <c r="E184" s="151" t="s">
        <v>31</v>
      </c>
      <c r="F184" s="152" t="s">
        <v>3093</v>
      </c>
      <c r="H184" s="151" t="s">
        <v>31</v>
      </c>
      <c r="I184" s="153"/>
      <c r="L184" s="149"/>
      <c r="M184" s="154"/>
      <c r="T184" s="155"/>
      <c r="AT184" s="151" t="s">
        <v>177</v>
      </c>
      <c r="AU184" s="151" t="s">
        <v>87</v>
      </c>
      <c r="AV184" s="12" t="s">
        <v>39</v>
      </c>
      <c r="AW184" s="12" t="s">
        <v>38</v>
      </c>
      <c r="AX184" s="12" t="s">
        <v>78</v>
      </c>
      <c r="AY184" s="151" t="s">
        <v>165</v>
      </c>
    </row>
    <row r="185" spans="2:65" s="12" customFormat="1" ht="10.199999999999999">
      <c r="B185" s="149"/>
      <c r="D185" s="150" t="s">
        <v>177</v>
      </c>
      <c r="E185" s="151" t="s">
        <v>31</v>
      </c>
      <c r="F185" s="152" t="s">
        <v>543</v>
      </c>
      <c r="H185" s="151" t="s">
        <v>31</v>
      </c>
      <c r="I185" s="153"/>
      <c r="L185" s="149"/>
      <c r="M185" s="154"/>
      <c r="T185" s="155"/>
      <c r="AT185" s="151" t="s">
        <v>177</v>
      </c>
      <c r="AU185" s="151" t="s">
        <v>87</v>
      </c>
      <c r="AV185" s="12" t="s">
        <v>39</v>
      </c>
      <c r="AW185" s="12" t="s">
        <v>38</v>
      </c>
      <c r="AX185" s="12" t="s">
        <v>78</v>
      </c>
      <c r="AY185" s="151" t="s">
        <v>165</v>
      </c>
    </row>
    <row r="186" spans="2:65" s="13" customFormat="1" ht="10.199999999999999">
      <c r="B186" s="156"/>
      <c r="D186" s="150" t="s">
        <v>177</v>
      </c>
      <c r="E186" s="157" t="s">
        <v>31</v>
      </c>
      <c r="F186" s="158" t="s">
        <v>3094</v>
      </c>
      <c r="H186" s="159">
        <v>10.371</v>
      </c>
      <c r="I186" s="160"/>
      <c r="L186" s="156"/>
      <c r="M186" s="161"/>
      <c r="T186" s="162"/>
      <c r="AT186" s="157" t="s">
        <v>177</v>
      </c>
      <c r="AU186" s="157" t="s">
        <v>87</v>
      </c>
      <c r="AV186" s="13" t="s">
        <v>87</v>
      </c>
      <c r="AW186" s="13" t="s">
        <v>38</v>
      </c>
      <c r="AX186" s="13" t="s">
        <v>78</v>
      </c>
      <c r="AY186" s="157" t="s">
        <v>165</v>
      </c>
    </row>
    <row r="187" spans="2:65" s="12" customFormat="1" ht="10.199999999999999">
      <c r="B187" s="149"/>
      <c r="D187" s="150" t="s">
        <v>177</v>
      </c>
      <c r="E187" s="151" t="s">
        <v>31</v>
      </c>
      <c r="F187" s="152" t="s">
        <v>545</v>
      </c>
      <c r="H187" s="151" t="s">
        <v>31</v>
      </c>
      <c r="I187" s="153"/>
      <c r="L187" s="149"/>
      <c r="M187" s="154"/>
      <c r="T187" s="155"/>
      <c r="AT187" s="151" t="s">
        <v>177</v>
      </c>
      <c r="AU187" s="151" t="s">
        <v>87</v>
      </c>
      <c r="AV187" s="12" t="s">
        <v>39</v>
      </c>
      <c r="AW187" s="12" t="s">
        <v>38</v>
      </c>
      <c r="AX187" s="12" t="s">
        <v>78</v>
      </c>
      <c r="AY187" s="151" t="s">
        <v>165</v>
      </c>
    </row>
    <row r="188" spans="2:65" s="13" customFormat="1" ht="10.199999999999999">
      <c r="B188" s="156"/>
      <c r="D188" s="150" t="s">
        <v>177</v>
      </c>
      <c r="E188" s="157" t="s">
        <v>31</v>
      </c>
      <c r="F188" s="158" t="s">
        <v>3095</v>
      </c>
      <c r="H188" s="159">
        <v>1.4359999999999999</v>
      </c>
      <c r="I188" s="160"/>
      <c r="L188" s="156"/>
      <c r="M188" s="161"/>
      <c r="T188" s="162"/>
      <c r="AT188" s="157" t="s">
        <v>177</v>
      </c>
      <c r="AU188" s="157" t="s">
        <v>87</v>
      </c>
      <c r="AV188" s="13" t="s">
        <v>87</v>
      </c>
      <c r="AW188" s="13" t="s">
        <v>38</v>
      </c>
      <c r="AX188" s="13" t="s">
        <v>78</v>
      </c>
      <c r="AY188" s="157" t="s">
        <v>165</v>
      </c>
    </row>
    <row r="189" spans="2:65" s="12" customFormat="1" ht="10.199999999999999">
      <c r="B189" s="149"/>
      <c r="D189" s="150" t="s">
        <v>177</v>
      </c>
      <c r="E189" s="151" t="s">
        <v>31</v>
      </c>
      <c r="F189" s="152" t="s">
        <v>3072</v>
      </c>
      <c r="H189" s="151" t="s">
        <v>31</v>
      </c>
      <c r="I189" s="153"/>
      <c r="L189" s="149"/>
      <c r="M189" s="154"/>
      <c r="T189" s="155"/>
      <c r="AT189" s="151" t="s">
        <v>177</v>
      </c>
      <c r="AU189" s="151" t="s">
        <v>87</v>
      </c>
      <c r="AV189" s="12" t="s">
        <v>39</v>
      </c>
      <c r="AW189" s="12" t="s">
        <v>38</v>
      </c>
      <c r="AX189" s="12" t="s">
        <v>78</v>
      </c>
      <c r="AY189" s="151" t="s">
        <v>165</v>
      </c>
    </row>
    <row r="190" spans="2:65" s="13" customFormat="1" ht="10.199999999999999">
      <c r="B190" s="156"/>
      <c r="D190" s="150" t="s">
        <v>177</v>
      </c>
      <c r="E190" s="157" t="s">
        <v>31</v>
      </c>
      <c r="F190" s="158" t="s">
        <v>3096</v>
      </c>
      <c r="H190" s="159">
        <v>13.461</v>
      </c>
      <c r="I190" s="160"/>
      <c r="L190" s="156"/>
      <c r="M190" s="161"/>
      <c r="T190" s="162"/>
      <c r="AT190" s="157" t="s">
        <v>177</v>
      </c>
      <c r="AU190" s="157" t="s">
        <v>87</v>
      </c>
      <c r="AV190" s="13" t="s">
        <v>87</v>
      </c>
      <c r="AW190" s="13" t="s">
        <v>38</v>
      </c>
      <c r="AX190" s="13" t="s">
        <v>78</v>
      </c>
      <c r="AY190" s="157" t="s">
        <v>165</v>
      </c>
    </row>
    <row r="191" spans="2:65" s="14" customFormat="1" ht="10.199999999999999">
      <c r="B191" s="163"/>
      <c r="D191" s="150" t="s">
        <v>177</v>
      </c>
      <c r="E191" s="164" t="s">
        <v>31</v>
      </c>
      <c r="F191" s="165" t="s">
        <v>180</v>
      </c>
      <c r="H191" s="166">
        <v>25.268000000000001</v>
      </c>
      <c r="I191" s="167"/>
      <c r="L191" s="163"/>
      <c r="M191" s="168"/>
      <c r="T191" s="169"/>
      <c r="AT191" s="164" t="s">
        <v>177</v>
      </c>
      <c r="AU191" s="164" t="s">
        <v>87</v>
      </c>
      <c r="AV191" s="14" t="s">
        <v>173</v>
      </c>
      <c r="AW191" s="14" t="s">
        <v>38</v>
      </c>
      <c r="AX191" s="14" t="s">
        <v>39</v>
      </c>
      <c r="AY191" s="164" t="s">
        <v>165</v>
      </c>
    </row>
    <row r="192" spans="2:65" s="1" customFormat="1" ht="24.15" customHeight="1">
      <c r="B192" s="35"/>
      <c r="C192" s="132" t="s">
        <v>303</v>
      </c>
      <c r="D192" s="132" t="s">
        <v>168</v>
      </c>
      <c r="E192" s="133" t="s">
        <v>3097</v>
      </c>
      <c r="F192" s="134" t="s">
        <v>3098</v>
      </c>
      <c r="G192" s="135" t="s">
        <v>183</v>
      </c>
      <c r="H192" s="136">
        <v>152.81200000000001</v>
      </c>
      <c r="I192" s="137"/>
      <c r="J192" s="138">
        <f>ROUND(I192*H192,2)</f>
        <v>0</v>
      </c>
      <c r="K192" s="134" t="s">
        <v>172</v>
      </c>
      <c r="L192" s="35"/>
      <c r="M192" s="139" t="s">
        <v>31</v>
      </c>
      <c r="N192" s="140" t="s">
        <v>49</v>
      </c>
      <c r="P192" s="141">
        <f>O192*H192</f>
        <v>0</v>
      </c>
      <c r="Q192" s="141">
        <v>1.49E-3</v>
      </c>
      <c r="R192" s="141">
        <f>Q192*H192</f>
        <v>0.22768988000000001</v>
      </c>
      <c r="S192" s="141">
        <v>0</v>
      </c>
      <c r="T192" s="142">
        <f>S192*H192</f>
        <v>0</v>
      </c>
      <c r="AR192" s="143" t="s">
        <v>173</v>
      </c>
      <c r="AT192" s="143" t="s">
        <v>168</v>
      </c>
      <c r="AU192" s="143" t="s">
        <v>87</v>
      </c>
      <c r="AY192" s="19" t="s">
        <v>165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9" t="s">
        <v>39</v>
      </c>
      <c r="BK192" s="144">
        <f>ROUND(I192*H192,2)</f>
        <v>0</v>
      </c>
      <c r="BL192" s="19" t="s">
        <v>173</v>
      </c>
      <c r="BM192" s="143" t="s">
        <v>3099</v>
      </c>
    </row>
    <row r="193" spans="2:65" s="1" customFormat="1" ht="10.199999999999999" hidden="1">
      <c r="B193" s="35"/>
      <c r="D193" s="145" t="s">
        <v>175</v>
      </c>
      <c r="F193" s="146" t="s">
        <v>3100</v>
      </c>
      <c r="I193" s="147"/>
      <c r="L193" s="35"/>
      <c r="M193" s="148"/>
      <c r="T193" s="56"/>
      <c r="AT193" s="19" t="s">
        <v>175</v>
      </c>
      <c r="AU193" s="19" t="s">
        <v>87</v>
      </c>
    </row>
    <row r="194" spans="2:65" s="12" customFormat="1" ht="10.199999999999999">
      <c r="B194" s="149"/>
      <c r="D194" s="150" t="s">
        <v>177</v>
      </c>
      <c r="E194" s="151" t="s">
        <v>31</v>
      </c>
      <c r="F194" s="152" t="s">
        <v>543</v>
      </c>
      <c r="H194" s="151" t="s">
        <v>31</v>
      </c>
      <c r="I194" s="153"/>
      <c r="L194" s="149"/>
      <c r="M194" s="154"/>
      <c r="T194" s="155"/>
      <c r="AT194" s="151" t="s">
        <v>177</v>
      </c>
      <c r="AU194" s="151" t="s">
        <v>87</v>
      </c>
      <c r="AV194" s="12" t="s">
        <v>39</v>
      </c>
      <c r="AW194" s="12" t="s">
        <v>38</v>
      </c>
      <c r="AX194" s="12" t="s">
        <v>78</v>
      </c>
      <c r="AY194" s="151" t="s">
        <v>165</v>
      </c>
    </row>
    <row r="195" spans="2:65" s="13" customFormat="1" ht="10.199999999999999">
      <c r="B195" s="156"/>
      <c r="D195" s="150" t="s">
        <v>177</v>
      </c>
      <c r="E195" s="157" t="s">
        <v>31</v>
      </c>
      <c r="F195" s="158" t="s">
        <v>3101</v>
      </c>
      <c r="H195" s="159">
        <v>115.738</v>
      </c>
      <c r="I195" s="160"/>
      <c r="L195" s="156"/>
      <c r="M195" s="161"/>
      <c r="T195" s="162"/>
      <c r="AT195" s="157" t="s">
        <v>177</v>
      </c>
      <c r="AU195" s="157" t="s">
        <v>87</v>
      </c>
      <c r="AV195" s="13" t="s">
        <v>87</v>
      </c>
      <c r="AW195" s="13" t="s">
        <v>38</v>
      </c>
      <c r="AX195" s="13" t="s">
        <v>78</v>
      </c>
      <c r="AY195" s="157" t="s">
        <v>165</v>
      </c>
    </row>
    <row r="196" spans="2:65" s="12" customFormat="1" ht="10.199999999999999">
      <c r="B196" s="149"/>
      <c r="D196" s="150" t="s">
        <v>177</v>
      </c>
      <c r="E196" s="151" t="s">
        <v>31</v>
      </c>
      <c r="F196" s="152" t="s">
        <v>545</v>
      </c>
      <c r="H196" s="151" t="s">
        <v>31</v>
      </c>
      <c r="I196" s="153"/>
      <c r="L196" s="149"/>
      <c r="M196" s="154"/>
      <c r="T196" s="155"/>
      <c r="AT196" s="151" t="s">
        <v>177</v>
      </c>
      <c r="AU196" s="151" t="s">
        <v>87</v>
      </c>
      <c r="AV196" s="12" t="s">
        <v>39</v>
      </c>
      <c r="AW196" s="12" t="s">
        <v>38</v>
      </c>
      <c r="AX196" s="12" t="s">
        <v>78</v>
      </c>
      <c r="AY196" s="151" t="s">
        <v>165</v>
      </c>
    </row>
    <row r="197" spans="2:65" s="13" customFormat="1" ht="10.199999999999999">
      <c r="B197" s="156"/>
      <c r="D197" s="150" t="s">
        <v>177</v>
      </c>
      <c r="E197" s="157" t="s">
        <v>31</v>
      </c>
      <c r="F197" s="158" t="s">
        <v>3102</v>
      </c>
      <c r="H197" s="159">
        <v>14.362</v>
      </c>
      <c r="I197" s="160"/>
      <c r="L197" s="156"/>
      <c r="M197" s="161"/>
      <c r="T197" s="162"/>
      <c r="AT197" s="157" t="s">
        <v>177</v>
      </c>
      <c r="AU197" s="157" t="s">
        <v>87</v>
      </c>
      <c r="AV197" s="13" t="s">
        <v>87</v>
      </c>
      <c r="AW197" s="13" t="s">
        <v>38</v>
      </c>
      <c r="AX197" s="13" t="s">
        <v>78</v>
      </c>
      <c r="AY197" s="157" t="s">
        <v>165</v>
      </c>
    </row>
    <row r="198" spans="2:65" s="12" customFormat="1" ht="10.199999999999999">
      <c r="B198" s="149"/>
      <c r="D198" s="150" t="s">
        <v>177</v>
      </c>
      <c r="E198" s="151" t="s">
        <v>31</v>
      </c>
      <c r="F198" s="152" t="s">
        <v>3072</v>
      </c>
      <c r="H198" s="151" t="s">
        <v>31</v>
      </c>
      <c r="I198" s="153"/>
      <c r="L198" s="149"/>
      <c r="M198" s="154"/>
      <c r="T198" s="155"/>
      <c r="AT198" s="151" t="s">
        <v>177</v>
      </c>
      <c r="AU198" s="151" t="s">
        <v>87</v>
      </c>
      <c r="AV198" s="12" t="s">
        <v>39</v>
      </c>
      <c r="AW198" s="12" t="s">
        <v>38</v>
      </c>
      <c r="AX198" s="12" t="s">
        <v>78</v>
      </c>
      <c r="AY198" s="151" t="s">
        <v>165</v>
      </c>
    </row>
    <row r="199" spans="2:65" s="13" customFormat="1" ht="10.199999999999999">
      <c r="B199" s="156"/>
      <c r="D199" s="150" t="s">
        <v>177</v>
      </c>
      <c r="E199" s="157" t="s">
        <v>31</v>
      </c>
      <c r="F199" s="158" t="s">
        <v>3103</v>
      </c>
      <c r="H199" s="159">
        <v>22.712</v>
      </c>
      <c r="I199" s="160"/>
      <c r="L199" s="156"/>
      <c r="M199" s="161"/>
      <c r="T199" s="162"/>
      <c r="AT199" s="157" t="s">
        <v>177</v>
      </c>
      <c r="AU199" s="157" t="s">
        <v>87</v>
      </c>
      <c r="AV199" s="13" t="s">
        <v>87</v>
      </c>
      <c r="AW199" s="13" t="s">
        <v>38</v>
      </c>
      <c r="AX199" s="13" t="s">
        <v>78</v>
      </c>
      <c r="AY199" s="157" t="s">
        <v>165</v>
      </c>
    </row>
    <row r="200" spans="2:65" s="14" customFormat="1" ht="10.199999999999999">
      <c r="B200" s="163"/>
      <c r="D200" s="150" t="s">
        <v>177</v>
      </c>
      <c r="E200" s="164" t="s">
        <v>31</v>
      </c>
      <c r="F200" s="165" t="s">
        <v>180</v>
      </c>
      <c r="H200" s="166">
        <v>152.81200000000001</v>
      </c>
      <c r="I200" s="167"/>
      <c r="L200" s="163"/>
      <c r="M200" s="168"/>
      <c r="T200" s="169"/>
      <c r="AT200" s="164" t="s">
        <v>177</v>
      </c>
      <c r="AU200" s="164" t="s">
        <v>87</v>
      </c>
      <c r="AV200" s="14" t="s">
        <v>173</v>
      </c>
      <c r="AW200" s="14" t="s">
        <v>38</v>
      </c>
      <c r="AX200" s="14" t="s">
        <v>39</v>
      </c>
      <c r="AY200" s="164" t="s">
        <v>165</v>
      </c>
    </row>
    <row r="201" spans="2:65" s="1" customFormat="1" ht="24.15" customHeight="1">
      <c r="B201" s="35"/>
      <c r="C201" s="132" t="s">
        <v>308</v>
      </c>
      <c r="D201" s="132" t="s">
        <v>168</v>
      </c>
      <c r="E201" s="133" t="s">
        <v>3104</v>
      </c>
      <c r="F201" s="134" t="s">
        <v>3105</v>
      </c>
      <c r="G201" s="135" t="s">
        <v>183</v>
      </c>
      <c r="H201" s="136">
        <v>124.85899999999999</v>
      </c>
      <c r="I201" s="137"/>
      <c r="J201" s="138">
        <f>ROUND(I201*H201,2)</f>
        <v>0</v>
      </c>
      <c r="K201" s="134" t="s">
        <v>172</v>
      </c>
      <c r="L201" s="35"/>
      <c r="M201" s="139" t="s">
        <v>31</v>
      </c>
      <c r="N201" s="140" t="s">
        <v>49</v>
      </c>
      <c r="P201" s="141">
        <f>O201*H201</f>
        <v>0</v>
      </c>
      <c r="Q201" s="141">
        <v>1.49E-3</v>
      </c>
      <c r="R201" s="141">
        <f>Q201*H201</f>
        <v>0.18603991</v>
      </c>
      <c r="S201" s="141">
        <v>0</v>
      </c>
      <c r="T201" s="142">
        <f>S201*H201</f>
        <v>0</v>
      </c>
      <c r="AR201" s="143" t="s">
        <v>173</v>
      </c>
      <c r="AT201" s="143" t="s">
        <v>168</v>
      </c>
      <c r="AU201" s="143" t="s">
        <v>87</v>
      </c>
      <c r="AY201" s="19" t="s">
        <v>165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9" t="s">
        <v>39</v>
      </c>
      <c r="BK201" s="144">
        <f>ROUND(I201*H201,2)</f>
        <v>0</v>
      </c>
      <c r="BL201" s="19" t="s">
        <v>173</v>
      </c>
      <c r="BM201" s="143" t="s">
        <v>3106</v>
      </c>
    </row>
    <row r="202" spans="2:65" s="1" customFormat="1" ht="10.199999999999999" hidden="1">
      <c r="B202" s="35"/>
      <c r="D202" s="145" t="s">
        <v>175</v>
      </c>
      <c r="F202" s="146" t="s">
        <v>3107</v>
      </c>
      <c r="I202" s="147"/>
      <c r="L202" s="35"/>
      <c r="M202" s="148"/>
      <c r="T202" s="56"/>
      <c r="AT202" s="19" t="s">
        <v>175</v>
      </c>
      <c r="AU202" s="19" t="s">
        <v>87</v>
      </c>
    </row>
    <row r="203" spans="2:65" s="12" customFormat="1" ht="10.199999999999999">
      <c r="B203" s="149"/>
      <c r="D203" s="150" t="s">
        <v>177</v>
      </c>
      <c r="E203" s="151" t="s">
        <v>31</v>
      </c>
      <c r="F203" s="152" t="s">
        <v>389</v>
      </c>
      <c r="H203" s="151" t="s">
        <v>31</v>
      </c>
      <c r="I203" s="153"/>
      <c r="L203" s="149"/>
      <c r="M203" s="154"/>
      <c r="T203" s="155"/>
      <c r="AT203" s="151" t="s">
        <v>177</v>
      </c>
      <c r="AU203" s="151" t="s">
        <v>87</v>
      </c>
      <c r="AV203" s="12" t="s">
        <v>39</v>
      </c>
      <c r="AW203" s="12" t="s">
        <v>38</v>
      </c>
      <c r="AX203" s="12" t="s">
        <v>78</v>
      </c>
      <c r="AY203" s="151" t="s">
        <v>165</v>
      </c>
    </row>
    <row r="204" spans="2:65" s="13" customFormat="1" ht="10.199999999999999">
      <c r="B204" s="156"/>
      <c r="D204" s="150" t="s">
        <v>177</v>
      </c>
      <c r="E204" s="157" t="s">
        <v>31</v>
      </c>
      <c r="F204" s="158" t="s">
        <v>3108</v>
      </c>
      <c r="H204" s="159">
        <v>124.85899999999999</v>
      </c>
      <c r="I204" s="160"/>
      <c r="L204" s="156"/>
      <c r="M204" s="161"/>
      <c r="T204" s="162"/>
      <c r="AT204" s="157" t="s">
        <v>177</v>
      </c>
      <c r="AU204" s="157" t="s">
        <v>87</v>
      </c>
      <c r="AV204" s="13" t="s">
        <v>87</v>
      </c>
      <c r="AW204" s="13" t="s">
        <v>38</v>
      </c>
      <c r="AX204" s="13" t="s">
        <v>78</v>
      </c>
      <c r="AY204" s="157" t="s">
        <v>165</v>
      </c>
    </row>
    <row r="205" spans="2:65" s="14" customFormat="1" ht="10.199999999999999">
      <c r="B205" s="163"/>
      <c r="D205" s="150" t="s">
        <v>177</v>
      </c>
      <c r="E205" s="164" t="s">
        <v>31</v>
      </c>
      <c r="F205" s="165" t="s">
        <v>180</v>
      </c>
      <c r="H205" s="166">
        <v>124.85899999999999</v>
      </c>
      <c r="I205" s="167"/>
      <c r="L205" s="163"/>
      <c r="M205" s="168"/>
      <c r="T205" s="169"/>
      <c r="AT205" s="164" t="s">
        <v>177</v>
      </c>
      <c r="AU205" s="164" t="s">
        <v>87</v>
      </c>
      <c r="AV205" s="14" t="s">
        <v>173</v>
      </c>
      <c r="AW205" s="14" t="s">
        <v>38</v>
      </c>
      <c r="AX205" s="14" t="s">
        <v>39</v>
      </c>
      <c r="AY205" s="164" t="s">
        <v>165</v>
      </c>
    </row>
    <row r="206" spans="2:65" s="1" customFormat="1" ht="44.25" customHeight="1">
      <c r="B206" s="35"/>
      <c r="C206" s="132" t="s">
        <v>313</v>
      </c>
      <c r="D206" s="132" t="s">
        <v>168</v>
      </c>
      <c r="E206" s="133" t="s">
        <v>3109</v>
      </c>
      <c r="F206" s="134" t="s">
        <v>3110</v>
      </c>
      <c r="G206" s="135" t="s">
        <v>183</v>
      </c>
      <c r="H206" s="136">
        <v>152.81200000000001</v>
      </c>
      <c r="I206" s="137"/>
      <c r="J206" s="138">
        <f>ROUND(I206*H206,2)</f>
        <v>0</v>
      </c>
      <c r="K206" s="134" t="s">
        <v>172</v>
      </c>
      <c r="L206" s="35"/>
      <c r="M206" s="139" t="s">
        <v>31</v>
      </c>
      <c r="N206" s="140" t="s">
        <v>49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173</v>
      </c>
      <c r="AT206" s="143" t="s">
        <v>168</v>
      </c>
      <c r="AU206" s="143" t="s">
        <v>87</v>
      </c>
      <c r="AY206" s="19" t="s">
        <v>165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9" t="s">
        <v>39</v>
      </c>
      <c r="BK206" s="144">
        <f>ROUND(I206*H206,2)</f>
        <v>0</v>
      </c>
      <c r="BL206" s="19" t="s">
        <v>173</v>
      </c>
      <c r="BM206" s="143" t="s">
        <v>3111</v>
      </c>
    </row>
    <row r="207" spans="2:65" s="1" customFormat="1" ht="10.199999999999999" hidden="1">
      <c r="B207" s="35"/>
      <c r="D207" s="145" t="s">
        <v>175</v>
      </c>
      <c r="F207" s="146" t="s">
        <v>3112</v>
      </c>
      <c r="I207" s="147"/>
      <c r="L207" s="35"/>
      <c r="M207" s="148"/>
      <c r="T207" s="56"/>
      <c r="AT207" s="19" t="s">
        <v>175</v>
      </c>
      <c r="AU207" s="19" t="s">
        <v>87</v>
      </c>
    </row>
    <row r="208" spans="2:65" s="1" customFormat="1" ht="44.25" customHeight="1">
      <c r="B208" s="35"/>
      <c r="C208" s="132" t="s">
        <v>323</v>
      </c>
      <c r="D208" s="132" t="s">
        <v>168</v>
      </c>
      <c r="E208" s="133" t="s">
        <v>3113</v>
      </c>
      <c r="F208" s="134" t="s">
        <v>3114</v>
      </c>
      <c r="G208" s="135" t="s">
        <v>183</v>
      </c>
      <c r="H208" s="136">
        <v>124.85899999999999</v>
      </c>
      <c r="I208" s="137"/>
      <c r="J208" s="138">
        <f>ROUND(I208*H208,2)</f>
        <v>0</v>
      </c>
      <c r="K208" s="134" t="s">
        <v>172</v>
      </c>
      <c r="L208" s="35"/>
      <c r="M208" s="139" t="s">
        <v>31</v>
      </c>
      <c r="N208" s="140" t="s">
        <v>49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173</v>
      </c>
      <c r="AT208" s="143" t="s">
        <v>168</v>
      </c>
      <c r="AU208" s="143" t="s">
        <v>87</v>
      </c>
      <c r="AY208" s="19" t="s">
        <v>165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9" t="s">
        <v>39</v>
      </c>
      <c r="BK208" s="144">
        <f>ROUND(I208*H208,2)</f>
        <v>0</v>
      </c>
      <c r="BL208" s="19" t="s">
        <v>173</v>
      </c>
      <c r="BM208" s="143" t="s">
        <v>3115</v>
      </c>
    </row>
    <row r="209" spans="2:65" s="1" customFormat="1" ht="10.199999999999999" hidden="1">
      <c r="B209" s="35"/>
      <c r="D209" s="145" t="s">
        <v>175</v>
      </c>
      <c r="F209" s="146" t="s">
        <v>3116</v>
      </c>
      <c r="I209" s="147"/>
      <c r="L209" s="35"/>
      <c r="M209" s="148"/>
      <c r="T209" s="56"/>
      <c r="AT209" s="19" t="s">
        <v>175</v>
      </c>
      <c r="AU209" s="19" t="s">
        <v>87</v>
      </c>
    </row>
    <row r="210" spans="2:65" s="1" customFormat="1" ht="33" customHeight="1">
      <c r="B210" s="35"/>
      <c r="C210" s="132" t="s">
        <v>333</v>
      </c>
      <c r="D210" s="132" t="s">
        <v>168</v>
      </c>
      <c r="E210" s="133" t="s">
        <v>3117</v>
      </c>
      <c r="F210" s="134" t="s">
        <v>3118</v>
      </c>
      <c r="G210" s="135" t="s">
        <v>183</v>
      </c>
      <c r="H210" s="136">
        <v>152.81200000000001</v>
      </c>
      <c r="I210" s="137"/>
      <c r="J210" s="138">
        <f>ROUND(I210*H210,2)</f>
        <v>0</v>
      </c>
      <c r="K210" s="134" t="s">
        <v>172</v>
      </c>
      <c r="L210" s="35"/>
      <c r="M210" s="139" t="s">
        <v>31</v>
      </c>
      <c r="N210" s="140" t="s">
        <v>49</v>
      </c>
      <c r="P210" s="141">
        <f>O210*H210</f>
        <v>0</v>
      </c>
      <c r="Q210" s="141">
        <v>4.0499999999999998E-3</v>
      </c>
      <c r="R210" s="141">
        <f>Q210*H210</f>
        <v>0.61888860000000001</v>
      </c>
      <c r="S210" s="141">
        <v>0</v>
      </c>
      <c r="T210" s="142">
        <f>S210*H210</f>
        <v>0</v>
      </c>
      <c r="AR210" s="143" t="s">
        <v>173</v>
      </c>
      <c r="AT210" s="143" t="s">
        <v>168</v>
      </c>
      <c r="AU210" s="143" t="s">
        <v>87</v>
      </c>
      <c r="AY210" s="19" t="s">
        <v>165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9" t="s">
        <v>39</v>
      </c>
      <c r="BK210" s="144">
        <f>ROUND(I210*H210,2)</f>
        <v>0</v>
      </c>
      <c r="BL210" s="19" t="s">
        <v>173</v>
      </c>
      <c r="BM210" s="143" t="s">
        <v>3119</v>
      </c>
    </row>
    <row r="211" spans="2:65" s="1" customFormat="1" ht="10.199999999999999" hidden="1">
      <c r="B211" s="35"/>
      <c r="D211" s="145" t="s">
        <v>175</v>
      </c>
      <c r="F211" s="146" t="s">
        <v>3120</v>
      </c>
      <c r="I211" s="147"/>
      <c r="L211" s="35"/>
      <c r="M211" s="148"/>
      <c r="T211" s="56"/>
      <c r="AT211" s="19" t="s">
        <v>175</v>
      </c>
      <c r="AU211" s="19" t="s">
        <v>87</v>
      </c>
    </row>
    <row r="212" spans="2:65" s="1" customFormat="1" ht="37.799999999999997" customHeight="1">
      <c r="B212" s="35"/>
      <c r="C212" s="132" t="s">
        <v>351</v>
      </c>
      <c r="D212" s="132" t="s">
        <v>168</v>
      </c>
      <c r="E212" s="133" t="s">
        <v>3121</v>
      </c>
      <c r="F212" s="134" t="s">
        <v>3122</v>
      </c>
      <c r="G212" s="135" t="s">
        <v>183</v>
      </c>
      <c r="H212" s="136">
        <v>124.85899999999999</v>
      </c>
      <c r="I212" s="137"/>
      <c r="J212" s="138">
        <f>ROUND(I212*H212,2)</f>
        <v>0</v>
      </c>
      <c r="K212" s="134" t="s">
        <v>172</v>
      </c>
      <c r="L212" s="35"/>
      <c r="M212" s="139" t="s">
        <v>31</v>
      </c>
      <c r="N212" s="140" t="s">
        <v>49</v>
      </c>
      <c r="P212" s="141">
        <f>O212*H212</f>
        <v>0</v>
      </c>
      <c r="Q212" s="141">
        <v>4.8300000000000001E-3</v>
      </c>
      <c r="R212" s="141">
        <f>Q212*H212</f>
        <v>0.60306897000000004</v>
      </c>
      <c r="S212" s="141">
        <v>0</v>
      </c>
      <c r="T212" s="142">
        <f>S212*H212</f>
        <v>0</v>
      </c>
      <c r="AR212" s="143" t="s">
        <v>173</v>
      </c>
      <c r="AT212" s="143" t="s">
        <v>168</v>
      </c>
      <c r="AU212" s="143" t="s">
        <v>87</v>
      </c>
      <c r="AY212" s="19" t="s">
        <v>165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9" t="s">
        <v>39</v>
      </c>
      <c r="BK212" s="144">
        <f>ROUND(I212*H212,2)</f>
        <v>0</v>
      </c>
      <c r="BL212" s="19" t="s">
        <v>173</v>
      </c>
      <c r="BM212" s="143" t="s">
        <v>3123</v>
      </c>
    </row>
    <row r="213" spans="2:65" s="1" customFormat="1" ht="10.199999999999999" hidden="1">
      <c r="B213" s="35"/>
      <c r="D213" s="145" t="s">
        <v>175</v>
      </c>
      <c r="F213" s="146" t="s">
        <v>3124</v>
      </c>
      <c r="I213" s="147"/>
      <c r="L213" s="35"/>
      <c r="M213" s="148"/>
      <c r="T213" s="56"/>
      <c r="AT213" s="19" t="s">
        <v>175</v>
      </c>
      <c r="AU213" s="19" t="s">
        <v>87</v>
      </c>
    </row>
    <row r="214" spans="2:65" s="1" customFormat="1" ht="37.799999999999997" customHeight="1">
      <c r="B214" s="35"/>
      <c r="C214" s="132" t="s">
        <v>358</v>
      </c>
      <c r="D214" s="132" t="s">
        <v>168</v>
      </c>
      <c r="E214" s="133" t="s">
        <v>3125</v>
      </c>
      <c r="F214" s="134" t="s">
        <v>3126</v>
      </c>
      <c r="G214" s="135" t="s">
        <v>183</v>
      </c>
      <c r="H214" s="136">
        <v>152.81200000000001</v>
      </c>
      <c r="I214" s="137"/>
      <c r="J214" s="138">
        <f>ROUND(I214*H214,2)</f>
        <v>0</v>
      </c>
      <c r="K214" s="134" t="s">
        <v>172</v>
      </c>
      <c r="L214" s="35"/>
      <c r="M214" s="139" t="s">
        <v>31</v>
      </c>
      <c r="N214" s="140" t="s">
        <v>49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173</v>
      </c>
      <c r="AT214" s="143" t="s">
        <v>168</v>
      </c>
      <c r="AU214" s="143" t="s">
        <v>87</v>
      </c>
      <c r="AY214" s="19" t="s">
        <v>165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9" t="s">
        <v>39</v>
      </c>
      <c r="BK214" s="144">
        <f>ROUND(I214*H214,2)</f>
        <v>0</v>
      </c>
      <c r="BL214" s="19" t="s">
        <v>173</v>
      </c>
      <c r="BM214" s="143" t="s">
        <v>3127</v>
      </c>
    </row>
    <row r="215" spans="2:65" s="1" customFormat="1" ht="10.199999999999999" hidden="1">
      <c r="B215" s="35"/>
      <c r="D215" s="145" t="s">
        <v>175</v>
      </c>
      <c r="F215" s="146" t="s">
        <v>3128</v>
      </c>
      <c r="I215" s="147"/>
      <c r="L215" s="35"/>
      <c r="M215" s="148"/>
      <c r="T215" s="56"/>
      <c r="AT215" s="19" t="s">
        <v>175</v>
      </c>
      <c r="AU215" s="19" t="s">
        <v>87</v>
      </c>
    </row>
    <row r="216" spans="2:65" s="1" customFormat="1" ht="44.25" customHeight="1">
      <c r="B216" s="35"/>
      <c r="C216" s="132" t="s">
        <v>7</v>
      </c>
      <c r="D216" s="132" t="s">
        <v>168</v>
      </c>
      <c r="E216" s="133" t="s">
        <v>3129</v>
      </c>
      <c r="F216" s="134" t="s">
        <v>3130</v>
      </c>
      <c r="G216" s="135" t="s">
        <v>183</v>
      </c>
      <c r="H216" s="136">
        <v>124.85899999999999</v>
      </c>
      <c r="I216" s="137"/>
      <c r="J216" s="138">
        <f>ROUND(I216*H216,2)</f>
        <v>0</v>
      </c>
      <c r="K216" s="134" t="s">
        <v>172</v>
      </c>
      <c r="L216" s="35"/>
      <c r="M216" s="139" t="s">
        <v>31</v>
      </c>
      <c r="N216" s="140" t="s">
        <v>49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173</v>
      </c>
      <c r="AT216" s="143" t="s">
        <v>168</v>
      </c>
      <c r="AU216" s="143" t="s">
        <v>87</v>
      </c>
      <c r="AY216" s="19" t="s">
        <v>165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9" t="s">
        <v>39</v>
      </c>
      <c r="BK216" s="144">
        <f>ROUND(I216*H216,2)</f>
        <v>0</v>
      </c>
      <c r="BL216" s="19" t="s">
        <v>173</v>
      </c>
      <c r="BM216" s="143" t="s">
        <v>3131</v>
      </c>
    </row>
    <row r="217" spans="2:65" s="1" customFormat="1" ht="10.199999999999999" hidden="1">
      <c r="B217" s="35"/>
      <c r="D217" s="145" t="s">
        <v>175</v>
      </c>
      <c r="F217" s="146" t="s">
        <v>3132</v>
      </c>
      <c r="I217" s="147"/>
      <c r="L217" s="35"/>
      <c r="M217" s="148"/>
      <c r="T217" s="56"/>
      <c r="AT217" s="19" t="s">
        <v>175</v>
      </c>
      <c r="AU217" s="19" t="s">
        <v>87</v>
      </c>
    </row>
    <row r="218" spans="2:65" s="1" customFormat="1" ht="24.15" customHeight="1">
      <c r="B218" s="35"/>
      <c r="C218" s="132" t="s">
        <v>391</v>
      </c>
      <c r="D218" s="132" t="s">
        <v>168</v>
      </c>
      <c r="E218" s="133" t="s">
        <v>3133</v>
      </c>
      <c r="F218" s="134" t="s">
        <v>3134</v>
      </c>
      <c r="G218" s="135" t="s">
        <v>2470</v>
      </c>
      <c r="H218" s="136">
        <v>1</v>
      </c>
      <c r="I218" s="137"/>
      <c r="J218" s="138">
        <f>ROUND(I218*H218,2)</f>
        <v>0</v>
      </c>
      <c r="K218" s="134" t="s">
        <v>31</v>
      </c>
      <c r="L218" s="35"/>
      <c r="M218" s="139" t="s">
        <v>31</v>
      </c>
      <c r="N218" s="140" t="s">
        <v>49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173</v>
      </c>
      <c r="AT218" s="143" t="s">
        <v>168</v>
      </c>
      <c r="AU218" s="143" t="s">
        <v>87</v>
      </c>
      <c r="AY218" s="19" t="s">
        <v>165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9" t="s">
        <v>39</v>
      </c>
      <c r="BK218" s="144">
        <f>ROUND(I218*H218,2)</f>
        <v>0</v>
      </c>
      <c r="BL218" s="19" t="s">
        <v>173</v>
      </c>
      <c r="BM218" s="143" t="s">
        <v>3135</v>
      </c>
    </row>
    <row r="219" spans="2:65" s="1" customFormat="1" ht="55.5" customHeight="1">
      <c r="B219" s="35"/>
      <c r="C219" s="132" t="s">
        <v>396</v>
      </c>
      <c r="D219" s="132" t="s">
        <v>168</v>
      </c>
      <c r="E219" s="133" t="s">
        <v>3136</v>
      </c>
      <c r="F219" s="134" t="s">
        <v>3137</v>
      </c>
      <c r="G219" s="135" t="s">
        <v>1060</v>
      </c>
      <c r="H219" s="136">
        <v>346.62900000000002</v>
      </c>
      <c r="I219" s="137"/>
      <c r="J219" s="138">
        <f>ROUND(I219*H219,2)</f>
        <v>0</v>
      </c>
      <c r="K219" s="134" t="s">
        <v>172</v>
      </c>
      <c r="L219" s="35"/>
      <c r="M219" s="139" t="s">
        <v>31</v>
      </c>
      <c r="N219" s="140" t="s">
        <v>49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173</v>
      </c>
      <c r="AT219" s="143" t="s">
        <v>168</v>
      </c>
      <c r="AU219" s="143" t="s">
        <v>87</v>
      </c>
      <c r="AY219" s="19" t="s">
        <v>165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9" t="s">
        <v>39</v>
      </c>
      <c r="BK219" s="144">
        <f>ROUND(I219*H219,2)</f>
        <v>0</v>
      </c>
      <c r="BL219" s="19" t="s">
        <v>173</v>
      </c>
      <c r="BM219" s="143" t="s">
        <v>3138</v>
      </c>
    </row>
    <row r="220" spans="2:65" s="1" customFormat="1" ht="10.199999999999999" hidden="1">
      <c r="B220" s="35"/>
      <c r="D220" s="145" t="s">
        <v>175</v>
      </c>
      <c r="F220" s="146" t="s">
        <v>3139</v>
      </c>
      <c r="I220" s="147"/>
      <c r="L220" s="35"/>
      <c r="M220" s="148"/>
      <c r="T220" s="56"/>
      <c r="AT220" s="19" t="s">
        <v>175</v>
      </c>
      <c r="AU220" s="19" t="s">
        <v>87</v>
      </c>
    </row>
    <row r="221" spans="2:65" s="12" customFormat="1" ht="10.199999999999999">
      <c r="B221" s="149"/>
      <c r="D221" s="150" t="s">
        <v>177</v>
      </c>
      <c r="E221" s="151" t="s">
        <v>31</v>
      </c>
      <c r="F221" s="152" t="s">
        <v>3140</v>
      </c>
      <c r="H221" s="151" t="s">
        <v>31</v>
      </c>
      <c r="I221" s="153"/>
      <c r="L221" s="149"/>
      <c r="M221" s="154"/>
      <c r="T221" s="155"/>
      <c r="AT221" s="151" t="s">
        <v>177</v>
      </c>
      <c r="AU221" s="151" t="s">
        <v>87</v>
      </c>
      <c r="AV221" s="12" t="s">
        <v>39</v>
      </c>
      <c r="AW221" s="12" t="s">
        <v>38</v>
      </c>
      <c r="AX221" s="12" t="s">
        <v>78</v>
      </c>
      <c r="AY221" s="151" t="s">
        <v>165</v>
      </c>
    </row>
    <row r="222" spans="2:65" s="13" customFormat="1" ht="10.199999999999999">
      <c r="B222" s="156"/>
      <c r="D222" s="150" t="s">
        <v>177</v>
      </c>
      <c r="E222" s="157" t="s">
        <v>31</v>
      </c>
      <c r="F222" s="158" t="s">
        <v>3141</v>
      </c>
      <c r="H222" s="159">
        <v>346.62900000000002</v>
      </c>
      <c r="I222" s="160"/>
      <c r="L222" s="156"/>
      <c r="M222" s="161"/>
      <c r="T222" s="162"/>
      <c r="AT222" s="157" t="s">
        <v>177</v>
      </c>
      <c r="AU222" s="157" t="s">
        <v>87</v>
      </c>
      <c r="AV222" s="13" t="s">
        <v>87</v>
      </c>
      <c r="AW222" s="13" t="s">
        <v>38</v>
      </c>
      <c r="AX222" s="13" t="s">
        <v>78</v>
      </c>
      <c r="AY222" s="157" t="s">
        <v>165</v>
      </c>
    </row>
    <row r="223" spans="2:65" s="14" customFormat="1" ht="10.199999999999999">
      <c r="B223" s="163"/>
      <c r="D223" s="150" t="s">
        <v>177</v>
      </c>
      <c r="E223" s="164" t="s">
        <v>31</v>
      </c>
      <c r="F223" s="165" t="s">
        <v>180</v>
      </c>
      <c r="H223" s="166">
        <v>346.62900000000002</v>
      </c>
      <c r="I223" s="167"/>
      <c r="L223" s="163"/>
      <c r="M223" s="168"/>
      <c r="T223" s="169"/>
      <c r="AT223" s="164" t="s">
        <v>177</v>
      </c>
      <c r="AU223" s="164" t="s">
        <v>87</v>
      </c>
      <c r="AV223" s="14" t="s">
        <v>173</v>
      </c>
      <c r="AW223" s="14" t="s">
        <v>38</v>
      </c>
      <c r="AX223" s="14" t="s">
        <v>39</v>
      </c>
      <c r="AY223" s="164" t="s">
        <v>165</v>
      </c>
    </row>
    <row r="224" spans="2:65" s="1" customFormat="1" ht="55.5" customHeight="1">
      <c r="B224" s="35"/>
      <c r="C224" s="132" t="s">
        <v>403</v>
      </c>
      <c r="D224" s="132" t="s">
        <v>168</v>
      </c>
      <c r="E224" s="133" t="s">
        <v>3142</v>
      </c>
      <c r="F224" s="134" t="s">
        <v>3143</v>
      </c>
      <c r="G224" s="135" t="s">
        <v>1060</v>
      </c>
      <c r="H224" s="136">
        <v>73.319000000000003</v>
      </c>
      <c r="I224" s="137"/>
      <c r="J224" s="138">
        <f>ROUND(I224*H224,2)</f>
        <v>0</v>
      </c>
      <c r="K224" s="134" t="s">
        <v>172</v>
      </c>
      <c r="L224" s="35"/>
      <c r="M224" s="139" t="s">
        <v>31</v>
      </c>
      <c r="N224" s="140" t="s">
        <v>49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173</v>
      </c>
      <c r="AT224" s="143" t="s">
        <v>168</v>
      </c>
      <c r="AU224" s="143" t="s">
        <v>87</v>
      </c>
      <c r="AY224" s="19" t="s">
        <v>165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9" t="s">
        <v>39</v>
      </c>
      <c r="BK224" s="144">
        <f>ROUND(I224*H224,2)</f>
        <v>0</v>
      </c>
      <c r="BL224" s="19" t="s">
        <v>173</v>
      </c>
      <c r="BM224" s="143" t="s">
        <v>3144</v>
      </c>
    </row>
    <row r="225" spans="2:65" s="1" customFormat="1" ht="10.199999999999999" hidden="1">
      <c r="B225" s="35"/>
      <c r="D225" s="145" t="s">
        <v>175</v>
      </c>
      <c r="F225" s="146" t="s">
        <v>3145</v>
      </c>
      <c r="I225" s="147"/>
      <c r="L225" s="35"/>
      <c r="M225" s="148"/>
      <c r="T225" s="56"/>
      <c r="AT225" s="19" t="s">
        <v>175</v>
      </c>
      <c r="AU225" s="19" t="s">
        <v>87</v>
      </c>
    </row>
    <row r="226" spans="2:65" s="12" customFormat="1" ht="20.399999999999999">
      <c r="B226" s="149"/>
      <c r="D226" s="150" t="s">
        <v>177</v>
      </c>
      <c r="E226" s="151" t="s">
        <v>31</v>
      </c>
      <c r="F226" s="152" t="s">
        <v>3146</v>
      </c>
      <c r="H226" s="151" t="s">
        <v>31</v>
      </c>
      <c r="I226" s="153"/>
      <c r="L226" s="149"/>
      <c r="M226" s="154"/>
      <c r="T226" s="155"/>
      <c r="AT226" s="151" t="s">
        <v>177</v>
      </c>
      <c r="AU226" s="151" t="s">
        <v>87</v>
      </c>
      <c r="AV226" s="12" t="s">
        <v>39</v>
      </c>
      <c r="AW226" s="12" t="s">
        <v>38</v>
      </c>
      <c r="AX226" s="12" t="s">
        <v>78</v>
      </c>
      <c r="AY226" s="151" t="s">
        <v>165</v>
      </c>
    </row>
    <row r="227" spans="2:65" s="13" customFormat="1" ht="10.199999999999999">
      <c r="B227" s="156"/>
      <c r="D227" s="150" t="s">
        <v>177</v>
      </c>
      <c r="E227" s="157" t="s">
        <v>31</v>
      </c>
      <c r="F227" s="158" t="s">
        <v>3147</v>
      </c>
      <c r="H227" s="159">
        <v>69.325999999999993</v>
      </c>
      <c r="I227" s="160"/>
      <c r="L227" s="156"/>
      <c r="M227" s="161"/>
      <c r="T227" s="162"/>
      <c r="AT227" s="157" t="s">
        <v>177</v>
      </c>
      <c r="AU227" s="157" t="s">
        <v>87</v>
      </c>
      <c r="AV227" s="13" t="s">
        <v>87</v>
      </c>
      <c r="AW227" s="13" t="s">
        <v>38</v>
      </c>
      <c r="AX227" s="13" t="s">
        <v>78</v>
      </c>
      <c r="AY227" s="157" t="s">
        <v>165</v>
      </c>
    </row>
    <row r="228" spans="2:65" s="12" customFormat="1" ht="10.199999999999999">
      <c r="B228" s="149"/>
      <c r="D228" s="150" t="s">
        <v>177</v>
      </c>
      <c r="E228" s="151" t="s">
        <v>31</v>
      </c>
      <c r="F228" s="152" t="s">
        <v>3148</v>
      </c>
      <c r="H228" s="151" t="s">
        <v>31</v>
      </c>
      <c r="I228" s="153"/>
      <c r="L228" s="149"/>
      <c r="M228" s="154"/>
      <c r="T228" s="155"/>
      <c r="AT228" s="151" t="s">
        <v>177</v>
      </c>
      <c r="AU228" s="151" t="s">
        <v>87</v>
      </c>
      <c r="AV228" s="12" t="s">
        <v>39</v>
      </c>
      <c r="AW228" s="12" t="s">
        <v>38</v>
      </c>
      <c r="AX228" s="12" t="s">
        <v>78</v>
      </c>
      <c r="AY228" s="151" t="s">
        <v>165</v>
      </c>
    </row>
    <row r="229" spans="2:65" s="13" customFormat="1" ht="10.199999999999999">
      <c r="B229" s="156"/>
      <c r="D229" s="150" t="s">
        <v>177</v>
      </c>
      <c r="E229" s="157" t="s">
        <v>31</v>
      </c>
      <c r="F229" s="158" t="s">
        <v>3149</v>
      </c>
      <c r="H229" s="159">
        <v>3.0329999999999999</v>
      </c>
      <c r="I229" s="160"/>
      <c r="L229" s="156"/>
      <c r="M229" s="161"/>
      <c r="T229" s="162"/>
      <c r="AT229" s="157" t="s">
        <v>177</v>
      </c>
      <c r="AU229" s="157" t="s">
        <v>87</v>
      </c>
      <c r="AV229" s="13" t="s">
        <v>87</v>
      </c>
      <c r="AW229" s="13" t="s">
        <v>38</v>
      </c>
      <c r="AX229" s="13" t="s">
        <v>78</v>
      </c>
      <c r="AY229" s="157" t="s">
        <v>165</v>
      </c>
    </row>
    <row r="230" spans="2:65" s="12" customFormat="1" ht="20.399999999999999">
      <c r="B230" s="149"/>
      <c r="D230" s="150" t="s">
        <v>177</v>
      </c>
      <c r="E230" s="151" t="s">
        <v>31</v>
      </c>
      <c r="F230" s="152" t="s">
        <v>3150</v>
      </c>
      <c r="H230" s="151" t="s">
        <v>31</v>
      </c>
      <c r="I230" s="153"/>
      <c r="L230" s="149"/>
      <c r="M230" s="154"/>
      <c r="T230" s="155"/>
      <c r="AT230" s="151" t="s">
        <v>177</v>
      </c>
      <c r="AU230" s="151" t="s">
        <v>87</v>
      </c>
      <c r="AV230" s="12" t="s">
        <v>39</v>
      </c>
      <c r="AW230" s="12" t="s">
        <v>38</v>
      </c>
      <c r="AX230" s="12" t="s">
        <v>78</v>
      </c>
      <c r="AY230" s="151" t="s">
        <v>165</v>
      </c>
    </row>
    <row r="231" spans="2:65" s="13" customFormat="1" ht="10.199999999999999">
      <c r="B231" s="156"/>
      <c r="D231" s="150" t="s">
        <v>177</v>
      </c>
      <c r="E231" s="157" t="s">
        <v>31</v>
      </c>
      <c r="F231" s="158" t="s">
        <v>3151</v>
      </c>
      <c r="H231" s="159">
        <v>0.96</v>
      </c>
      <c r="I231" s="160"/>
      <c r="L231" s="156"/>
      <c r="M231" s="161"/>
      <c r="T231" s="162"/>
      <c r="AT231" s="157" t="s">
        <v>177</v>
      </c>
      <c r="AU231" s="157" t="s">
        <v>87</v>
      </c>
      <c r="AV231" s="13" t="s">
        <v>87</v>
      </c>
      <c r="AW231" s="13" t="s">
        <v>38</v>
      </c>
      <c r="AX231" s="13" t="s">
        <v>78</v>
      </c>
      <c r="AY231" s="157" t="s">
        <v>165</v>
      </c>
    </row>
    <row r="232" spans="2:65" s="14" customFormat="1" ht="10.199999999999999">
      <c r="B232" s="163"/>
      <c r="D232" s="150" t="s">
        <v>177</v>
      </c>
      <c r="E232" s="164" t="s">
        <v>31</v>
      </c>
      <c r="F232" s="165" t="s">
        <v>180</v>
      </c>
      <c r="H232" s="166">
        <v>73.319000000000003</v>
      </c>
      <c r="I232" s="167"/>
      <c r="L232" s="163"/>
      <c r="M232" s="168"/>
      <c r="T232" s="169"/>
      <c r="AT232" s="164" t="s">
        <v>177</v>
      </c>
      <c r="AU232" s="164" t="s">
        <v>87</v>
      </c>
      <c r="AV232" s="14" t="s">
        <v>173</v>
      </c>
      <c r="AW232" s="14" t="s">
        <v>38</v>
      </c>
      <c r="AX232" s="14" t="s">
        <v>39</v>
      </c>
      <c r="AY232" s="164" t="s">
        <v>165</v>
      </c>
    </row>
    <row r="233" spans="2:65" s="1" customFormat="1" ht="62.7" customHeight="1">
      <c r="B233" s="35"/>
      <c r="C233" s="132" t="s">
        <v>408</v>
      </c>
      <c r="D233" s="132" t="s">
        <v>168</v>
      </c>
      <c r="E233" s="133" t="s">
        <v>3152</v>
      </c>
      <c r="F233" s="134" t="s">
        <v>3153</v>
      </c>
      <c r="G233" s="135" t="s">
        <v>1060</v>
      </c>
      <c r="H233" s="136">
        <v>146.63800000000001</v>
      </c>
      <c r="I233" s="137"/>
      <c r="J233" s="138">
        <f>ROUND(I233*H233,2)</f>
        <v>0</v>
      </c>
      <c r="K233" s="134" t="s">
        <v>172</v>
      </c>
      <c r="L233" s="35"/>
      <c r="M233" s="139" t="s">
        <v>31</v>
      </c>
      <c r="N233" s="140" t="s">
        <v>49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173</v>
      </c>
      <c r="AT233" s="143" t="s">
        <v>168</v>
      </c>
      <c r="AU233" s="143" t="s">
        <v>87</v>
      </c>
      <c r="AY233" s="19" t="s">
        <v>165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9" t="s">
        <v>39</v>
      </c>
      <c r="BK233" s="144">
        <f>ROUND(I233*H233,2)</f>
        <v>0</v>
      </c>
      <c r="BL233" s="19" t="s">
        <v>173</v>
      </c>
      <c r="BM233" s="143" t="s">
        <v>3154</v>
      </c>
    </row>
    <row r="234" spans="2:65" s="1" customFormat="1" ht="10.199999999999999" hidden="1">
      <c r="B234" s="35"/>
      <c r="D234" s="145" t="s">
        <v>175</v>
      </c>
      <c r="F234" s="146" t="s">
        <v>3155</v>
      </c>
      <c r="I234" s="147"/>
      <c r="L234" s="35"/>
      <c r="M234" s="148"/>
      <c r="T234" s="56"/>
      <c r="AT234" s="19" t="s">
        <v>175</v>
      </c>
      <c r="AU234" s="19" t="s">
        <v>87</v>
      </c>
    </row>
    <row r="235" spans="2:65" s="13" customFormat="1" ht="10.199999999999999">
      <c r="B235" s="156"/>
      <c r="D235" s="150" t="s">
        <v>177</v>
      </c>
      <c r="E235" s="157" t="s">
        <v>31</v>
      </c>
      <c r="F235" s="158" t="s">
        <v>3156</v>
      </c>
      <c r="H235" s="159">
        <v>146.63800000000001</v>
      </c>
      <c r="I235" s="160"/>
      <c r="L235" s="156"/>
      <c r="M235" s="161"/>
      <c r="T235" s="162"/>
      <c r="AT235" s="157" t="s">
        <v>177</v>
      </c>
      <c r="AU235" s="157" t="s">
        <v>87</v>
      </c>
      <c r="AV235" s="13" t="s">
        <v>87</v>
      </c>
      <c r="AW235" s="13" t="s">
        <v>38</v>
      </c>
      <c r="AX235" s="13" t="s">
        <v>39</v>
      </c>
      <c r="AY235" s="157" t="s">
        <v>165</v>
      </c>
    </row>
    <row r="236" spans="2:65" s="1" customFormat="1" ht="55.5" customHeight="1">
      <c r="B236" s="35"/>
      <c r="C236" s="132" t="s">
        <v>414</v>
      </c>
      <c r="D236" s="132" t="s">
        <v>168</v>
      </c>
      <c r="E236" s="133" t="s">
        <v>3157</v>
      </c>
      <c r="F236" s="134" t="s">
        <v>3158</v>
      </c>
      <c r="G236" s="135" t="s">
        <v>1060</v>
      </c>
      <c r="H236" s="136">
        <v>69.325999999999993</v>
      </c>
      <c r="I236" s="137"/>
      <c r="J236" s="138">
        <f>ROUND(I236*H236,2)</f>
        <v>0</v>
      </c>
      <c r="K236" s="134" t="s">
        <v>172</v>
      </c>
      <c r="L236" s="35"/>
      <c r="M236" s="139" t="s">
        <v>31</v>
      </c>
      <c r="N236" s="140" t="s">
        <v>49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173</v>
      </c>
      <c r="AT236" s="143" t="s">
        <v>168</v>
      </c>
      <c r="AU236" s="143" t="s">
        <v>87</v>
      </c>
      <c r="AY236" s="19" t="s">
        <v>165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9" t="s">
        <v>39</v>
      </c>
      <c r="BK236" s="144">
        <f>ROUND(I236*H236,2)</f>
        <v>0</v>
      </c>
      <c r="BL236" s="19" t="s">
        <v>173</v>
      </c>
      <c r="BM236" s="143" t="s">
        <v>3159</v>
      </c>
    </row>
    <row r="237" spans="2:65" s="1" customFormat="1" ht="10.199999999999999" hidden="1">
      <c r="B237" s="35"/>
      <c r="D237" s="145" t="s">
        <v>175</v>
      </c>
      <c r="F237" s="146" t="s">
        <v>3160</v>
      </c>
      <c r="I237" s="147"/>
      <c r="L237" s="35"/>
      <c r="M237" s="148"/>
      <c r="T237" s="56"/>
      <c r="AT237" s="19" t="s">
        <v>175</v>
      </c>
      <c r="AU237" s="19" t="s">
        <v>87</v>
      </c>
    </row>
    <row r="238" spans="2:65" s="12" customFormat="1" ht="10.199999999999999">
      <c r="B238" s="149"/>
      <c r="D238" s="150" t="s">
        <v>177</v>
      </c>
      <c r="E238" s="151" t="s">
        <v>31</v>
      </c>
      <c r="F238" s="152" t="s">
        <v>3161</v>
      </c>
      <c r="H238" s="151" t="s">
        <v>31</v>
      </c>
      <c r="I238" s="153"/>
      <c r="L238" s="149"/>
      <c r="M238" s="154"/>
      <c r="T238" s="155"/>
      <c r="AT238" s="151" t="s">
        <v>177</v>
      </c>
      <c r="AU238" s="151" t="s">
        <v>87</v>
      </c>
      <c r="AV238" s="12" t="s">
        <v>39</v>
      </c>
      <c r="AW238" s="12" t="s">
        <v>38</v>
      </c>
      <c r="AX238" s="12" t="s">
        <v>78</v>
      </c>
      <c r="AY238" s="151" t="s">
        <v>165</v>
      </c>
    </row>
    <row r="239" spans="2:65" s="12" customFormat="1" ht="20.399999999999999">
      <c r="B239" s="149"/>
      <c r="D239" s="150" t="s">
        <v>177</v>
      </c>
      <c r="E239" s="151" t="s">
        <v>31</v>
      </c>
      <c r="F239" s="152" t="s">
        <v>3162</v>
      </c>
      <c r="H239" s="151" t="s">
        <v>31</v>
      </c>
      <c r="I239" s="153"/>
      <c r="L239" s="149"/>
      <c r="M239" s="154"/>
      <c r="T239" s="155"/>
      <c r="AT239" s="151" t="s">
        <v>177</v>
      </c>
      <c r="AU239" s="151" t="s">
        <v>87</v>
      </c>
      <c r="AV239" s="12" t="s">
        <v>39</v>
      </c>
      <c r="AW239" s="12" t="s">
        <v>38</v>
      </c>
      <c r="AX239" s="12" t="s">
        <v>78</v>
      </c>
      <c r="AY239" s="151" t="s">
        <v>165</v>
      </c>
    </row>
    <row r="240" spans="2:65" s="13" customFormat="1" ht="10.199999999999999">
      <c r="B240" s="156"/>
      <c r="D240" s="150" t="s">
        <v>177</v>
      </c>
      <c r="E240" s="157" t="s">
        <v>31</v>
      </c>
      <c r="F240" s="158" t="s">
        <v>3147</v>
      </c>
      <c r="H240" s="159">
        <v>69.325999999999993</v>
      </c>
      <c r="I240" s="160"/>
      <c r="L240" s="156"/>
      <c r="M240" s="161"/>
      <c r="T240" s="162"/>
      <c r="AT240" s="157" t="s">
        <v>177</v>
      </c>
      <c r="AU240" s="157" t="s">
        <v>87</v>
      </c>
      <c r="AV240" s="13" t="s">
        <v>87</v>
      </c>
      <c r="AW240" s="13" t="s">
        <v>38</v>
      </c>
      <c r="AX240" s="13" t="s">
        <v>78</v>
      </c>
      <c r="AY240" s="157" t="s">
        <v>165</v>
      </c>
    </row>
    <row r="241" spans="2:65" s="14" customFormat="1" ht="10.199999999999999">
      <c r="B241" s="163"/>
      <c r="D241" s="150" t="s">
        <v>177</v>
      </c>
      <c r="E241" s="164" t="s">
        <v>31</v>
      </c>
      <c r="F241" s="165" t="s">
        <v>180</v>
      </c>
      <c r="H241" s="166">
        <v>69.325999999999993</v>
      </c>
      <c r="I241" s="167"/>
      <c r="L241" s="163"/>
      <c r="M241" s="168"/>
      <c r="T241" s="169"/>
      <c r="AT241" s="164" t="s">
        <v>177</v>
      </c>
      <c r="AU241" s="164" t="s">
        <v>87</v>
      </c>
      <c r="AV241" s="14" t="s">
        <v>173</v>
      </c>
      <c r="AW241" s="14" t="s">
        <v>38</v>
      </c>
      <c r="AX241" s="14" t="s">
        <v>39</v>
      </c>
      <c r="AY241" s="164" t="s">
        <v>165</v>
      </c>
    </row>
    <row r="242" spans="2:65" s="1" customFormat="1" ht="62.7" customHeight="1">
      <c r="B242" s="35"/>
      <c r="C242" s="132" t="s">
        <v>423</v>
      </c>
      <c r="D242" s="132" t="s">
        <v>168</v>
      </c>
      <c r="E242" s="133" t="s">
        <v>3163</v>
      </c>
      <c r="F242" s="134" t="s">
        <v>3164</v>
      </c>
      <c r="G242" s="135" t="s">
        <v>1060</v>
      </c>
      <c r="H242" s="136">
        <v>138.65199999999999</v>
      </c>
      <c r="I242" s="137"/>
      <c r="J242" s="138">
        <f>ROUND(I242*H242,2)</f>
        <v>0</v>
      </c>
      <c r="K242" s="134" t="s">
        <v>172</v>
      </c>
      <c r="L242" s="35"/>
      <c r="M242" s="139" t="s">
        <v>31</v>
      </c>
      <c r="N242" s="140" t="s">
        <v>49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173</v>
      </c>
      <c r="AT242" s="143" t="s">
        <v>168</v>
      </c>
      <c r="AU242" s="143" t="s">
        <v>87</v>
      </c>
      <c r="AY242" s="19" t="s">
        <v>165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9" t="s">
        <v>39</v>
      </c>
      <c r="BK242" s="144">
        <f>ROUND(I242*H242,2)</f>
        <v>0</v>
      </c>
      <c r="BL242" s="19" t="s">
        <v>173</v>
      </c>
      <c r="BM242" s="143" t="s">
        <v>3165</v>
      </c>
    </row>
    <row r="243" spans="2:65" s="1" customFormat="1" ht="10.199999999999999" hidden="1">
      <c r="B243" s="35"/>
      <c r="D243" s="145" t="s">
        <v>175</v>
      </c>
      <c r="F243" s="146" t="s">
        <v>3166</v>
      </c>
      <c r="I243" s="147"/>
      <c r="L243" s="35"/>
      <c r="M243" s="148"/>
      <c r="T243" s="56"/>
      <c r="AT243" s="19" t="s">
        <v>175</v>
      </c>
      <c r="AU243" s="19" t="s">
        <v>87</v>
      </c>
    </row>
    <row r="244" spans="2:65" s="13" customFormat="1" ht="10.199999999999999">
      <c r="B244" s="156"/>
      <c r="D244" s="150" t="s">
        <v>177</v>
      </c>
      <c r="E244" s="157" t="s">
        <v>31</v>
      </c>
      <c r="F244" s="158" t="s">
        <v>3167</v>
      </c>
      <c r="H244" s="159">
        <v>138.65199999999999</v>
      </c>
      <c r="I244" s="160"/>
      <c r="L244" s="156"/>
      <c r="M244" s="161"/>
      <c r="T244" s="162"/>
      <c r="AT244" s="157" t="s">
        <v>177</v>
      </c>
      <c r="AU244" s="157" t="s">
        <v>87</v>
      </c>
      <c r="AV244" s="13" t="s">
        <v>87</v>
      </c>
      <c r="AW244" s="13" t="s">
        <v>38</v>
      </c>
      <c r="AX244" s="13" t="s">
        <v>39</v>
      </c>
      <c r="AY244" s="157" t="s">
        <v>165</v>
      </c>
    </row>
    <row r="245" spans="2:65" s="1" customFormat="1" ht="62.7" customHeight="1">
      <c r="B245" s="35"/>
      <c r="C245" s="132" t="s">
        <v>428</v>
      </c>
      <c r="D245" s="132" t="s">
        <v>168</v>
      </c>
      <c r="E245" s="133" t="s">
        <v>2502</v>
      </c>
      <c r="F245" s="134" t="s">
        <v>2503</v>
      </c>
      <c r="G245" s="135" t="s">
        <v>1060</v>
      </c>
      <c r="H245" s="136">
        <v>73.319000000000003</v>
      </c>
      <c r="I245" s="137"/>
      <c r="J245" s="138">
        <f>ROUND(I245*H245,2)</f>
        <v>0</v>
      </c>
      <c r="K245" s="134" t="s">
        <v>172</v>
      </c>
      <c r="L245" s="35"/>
      <c r="M245" s="139" t="s">
        <v>31</v>
      </c>
      <c r="N245" s="140" t="s">
        <v>49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173</v>
      </c>
      <c r="AT245" s="143" t="s">
        <v>168</v>
      </c>
      <c r="AU245" s="143" t="s">
        <v>87</v>
      </c>
      <c r="AY245" s="19" t="s">
        <v>165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9" t="s">
        <v>39</v>
      </c>
      <c r="BK245" s="144">
        <f>ROUND(I245*H245,2)</f>
        <v>0</v>
      </c>
      <c r="BL245" s="19" t="s">
        <v>173</v>
      </c>
      <c r="BM245" s="143" t="s">
        <v>3168</v>
      </c>
    </row>
    <row r="246" spans="2:65" s="1" customFormat="1" ht="10.199999999999999" hidden="1">
      <c r="B246" s="35"/>
      <c r="D246" s="145" t="s">
        <v>175</v>
      </c>
      <c r="F246" s="146" t="s">
        <v>2505</v>
      </c>
      <c r="I246" s="147"/>
      <c r="L246" s="35"/>
      <c r="M246" s="148"/>
      <c r="T246" s="56"/>
      <c r="AT246" s="19" t="s">
        <v>175</v>
      </c>
      <c r="AU246" s="19" t="s">
        <v>87</v>
      </c>
    </row>
    <row r="247" spans="2:65" s="1" customFormat="1" ht="66.75" customHeight="1">
      <c r="B247" s="35"/>
      <c r="C247" s="132" t="s">
        <v>433</v>
      </c>
      <c r="D247" s="132" t="s">
        <v>168</v>
      </c>
      <c r="E247" s="133" t="s">
        <v>2510</v>
      </c>
      <c r="F247" s="134" t="s">
        <v>2511</v>
      </c>
      <c r="G247" s="135" t="s">
        <v>1060</v>
      </c>
      <c r="H247" s="136">
        <v>1832.9749999999999</v>
      </c>
      <c r="I247" s="137"/>
      <c r="J247" s="138">
        <f>ROUND(I247*H247,2)</f>
        <v>0</v>
      </c>
      <c r="K247" s="134" t="s">
        <v>172</v>
      </c>
      <c r="L247" s="35"/>
      <c r="M247" s="139" t="s">
        <v>31</v>
      </c>
      <c r="N247" s="140" t="s">
        <v>49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173</v>
      </c>
      <c r="AT247" s="143" t="s">
        <v>168</v>
      </c>
      <c r="AU247" s="143" t="s">
        <v>87</v>
      </c>
      <c r="AY247" s="19" t="s">
        <v>165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9" t="s">
        <v>39</v>
      </c>
      <c r="BK247" s="144">
        <f>ROUND(I247*H247,2)</f>
        <v>0</v>
      </c>
      <c r="BL247" s="19" t="s">
        <v>173</v>
      </c>
      <c r="BM247" s="143" t="s">
        <v>3169</v>
      </c>
    </row>
    <row r="248" spans="2:65" s="1" customFormat="1" ht="10.199999999999999" hidden="1">
      <c r="B248" s="35"/>
      <c r="D248" s="145" t="s">
        <v>175</v>
      </c>
      <c r="F248" s="146" t="s">
        <v>2513</v>
      </c>
      <c r="I248" s="147"/>
      <c r="L248" s="35"/>
      <c r="M248" s="148"/>
      <c r="T248" s="56"/>
      <c r="AT248" s="19" t="s">
        <v>175</v>
      </c>
      <c r="AU248" s="19" t="s">
        <v>87</v>
      </c>
    </row>
    <row r="249" spans="2:65" s="13" customFormat="1" ht="10.199999999999999">
      <c r="B249" s="156"/>
      <c r="D249" s="150" t="s">
        <v>177</v>
      </c>
      <c r="E249" s="157" t="s">
        <v>31</v>
      </c>
      <c r="F249" s="158" t="s">
        <v>3170</v>
      </c>
      <c r="H249" s="159">
        <v>1832.9749999999999</v>
      </c>
      <c r="I249" s="160"/>
      <c r="L249" s="156"/>
      <c r="M249" s="161"/>
      <c r="T249" s="162"/>
      <c r="AT249" s="157" t="s">
        <v>177</v>
      </c>
      <c r="AU249" s="157" t="s">
        <v>87</v>
      </c>
      <c r="AV249" s="13" t="s">
        <v>87</v>
      </c>
      <c r="AW249" s="13" t="s">
        <v>38</v>
      </c>
      <c r="AX249" s="13" t="s">
        <v>39</v>
      </c>
      <c r="AY249" s="157" t="s">
        <v>165</v>
      </c>
    </row>
    <row r="250" spans="2:65" s="1" customFormat="1" ht="62.7" customHeight="1">
      <c r="B250" s="35"/>
      <c r="C250" s="132" t="s">
        <v>438</v>
      </c>
      <c r="D250" s="132" t="s">
        <v>168</v>
      </c>
      <c r="E250" s="133" t="s">
        <v>3171</v>
      </c>
      <c r="F250" s="134" t="s">
        <v>3172</v>
      </c>
      <c r="G250" s="135" t="s">
        <v>1060</v>
      </c>
      <c r="H250" s="136">
        <v>69.325999999999993</v>
      </c>
      <c r="I250" s="137"/>
      <c r="J250" s="138">
        <f>ROUND(I250*H250,2)</f>
        <v>0</v>
      </c>
      <c r="K250" s="134" t="s">
        <v>172</v>
      </c>
      <c r="L250" s="35"/>
      <c r="M250" s="139" t="s">
        <v>31</v>
      </c>
      <c r="N250" s="140" t="s">
        <v>49</v>
      </c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143" t="s">
        <v>173</v>
      </c>
      <c r="AT250" s="143" t="s">
        <v>168</v>
      </c>
      <c r="AU250" s="143" t="s">
        <v>87</v>
      </c>
      <c r="AY250" s="19" t="s">
        <v>165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9" t="s">
        <v>39</v>
      </c>
      <c r="BK250" s="144">
        <f>ROUND(I250*H250,2)</f>
        <v>0</v>
      </c>
      <c r="BL250" s="19" t="s">
        <v>173</v>
      </c>
      <c r="BM250" s="143" t="s">
        <v>3173</v>
      </c>
    </row>
    <row r="251" spans="2:65" s="1" customFormat="1" ht="10.199999999999999" hidden="1">
      <c r="B251" s="35"/>
      <c r="D251" s="145" t="s">
        <v>175</v>
      </c>
      <c r="F251" s="146" t="s">
        <v>3174</v>
      </c>
      <c r="I251" s="147"/>
      <c r="L251" s="35"/>
      <c r="M251" s="148"/>
      <c r="T251" s="56"/>
      <c r="AT251" s="19" t="s">
        <v>175</v>
      </c>
      <c r="AU251" s="19" t="s">
        <v>87</v>
      </c>
    </row>
    <row r="252" spans="2:65" s="12" customFormat="1" ht="10.199999999999999">
      <c r="B252" s="149"/>
      <c r="D252" s="150" t="s">
        <v>177</v>
      </c>
      <c r="E252" s="151" t="s">
        <v>31</v>
      </c>
      <c r="F252" s="152" t="s">
        <v>3175</v>
      </c>
      <c r="H252" s="151" t="s">
        <v>31</v>
      </c>
      <c r="I252" s="153"/>
      <c r="L252" s="149"/>
      <c r="M252" s="154"/>
      <c r="T252" s="155"/>
      <c r="AT252" s="151" t="s">
        <v>177</v>
      </c>
      <c r="AU252" s="151" t="s">
        <v>87</v>
      </c>
      <c r="AV252" s="12" t="s">
        <v>39</v>
      </c>
      <c r="AW252" s="12" t="s">
        <v>38</v>
      </c>
      <c r="AX252" s="12" t="s">
        <v>78</v>
      </c>
      <c r="AY252" s="151" t="s">
        <v>165</v>
      </c>
    </row>
    <row r="253" spans="2:65" s="12" customFormat="1" ht="20.399999999999999">
      <c r="B253" s="149"/>
      <c r="D253" s="150" t="s">
        <v>177</v>
      </c>
      <c r="E253" s="151" t="s">
        <v>31</v>
      </c>
      <c r="F253" s="152" t="s">
        <v>3162</v>
      </c>
      <c r="H253" s="151" t="s">
        <v>31</v>
      </c>
      <c r="I253" s="153"/>
      <c r="L253" s="149"/>
      <c r="M253" s="154"/>
      <c r="T253" s="155"/>
      <c r="AT253" s="151" t="s">
        <v>177</v>
      </c>
      <c r="AU253" s="151" t="s">
        <v>87</v>
      </c>
      <c r="AV253" s="12" t="s">
        <v>39</v>
      </c>
      <c r="AW253" s="12" t="s">
        <v>38</v>
      </c>
      <c r="AX253" s="12" t="s">
        <v>78</v>
      </c>
      <c r="AY253" s="151" t="s">
        <v>165</v>
      </c>
    </row>
    <row r="254" spans="2:65" s="13" customFormat="1" ht="10.199999999999999">
      <c r="B254" s="156"/>
      <c r="D254" s="150" t="s">
        <v>177</v>
      </c>
      <c r="E254" s="157" t="s">
        <v>31</v>
      </c>
      <c r="F254" s="158" t="s">
        <v>3147</v>
      </c>
      <c r="H254" s="159">
        <v>69.325999999999993</v>
      </c>
      <c r="I254" s="160"/>
      <c r="L254" s="156"/>
      <c r="M254" s="161"/>
      <c r="T254" s="162"/>
      <c r="AT254" s="157" t="s">
        <v>177</v>
      </c>
      <c r="AU254" s="157" t="s">
        <v>87</v>
      </c>
      <c r="AV254" s="13" t="s">
        <v>87</v>
      </c>
      <c r="AW254" s="13" t="s">
        <v>38</v>
      </c>
      <c r="AX254" s="13" t="s">
        <v>78</v>
      </c>
      <c r="AY254" s="157" t="s">
        <v>165</v>
      </c>
    </row>
    <row r="255" spans="2:65" s="14" customFormat="1" ht="10.199999999999999">
      <c r="B255" s="163"/>
      <c r="D255" s="150" t="s">
        <v>177</v>
      </c>
      <c r="E255" s="164" t="s">
        <v>31</v>
      </c>
      <c r="F255" s="165" t="s">
        <v>180</v>
      </c>
      <c r="H255" s="166">
        <v>69.325999999999993</v>
      </c>
      <c r="I255" s="167"/>
      <c r="L255" s="163"/>
      <c r="M255" s="168"/>
      <c r="T255" s="169"/>
      <c r="AT255" s="164" t="s">
        <v>177</v>
      </c>
      <c r="AU255" s="164" t="s">
        <v>87</v>
      </c>
      <c r="AV255" s="14" t="s">
        <v>173</v>
      </c>
      <c r="AW255" s="14" t="s">
        <v>38</v>
      </c>
      <c r="AX255" s="14" t="s">
        <v>39</v>
      </c>
      <c r="AY255" s="164" t="s">
        <v>165</v>
      </c>
    </row>
    <row r="256" spans="2:65" s="1" customFormat="1" ht="66.75" customHeight="1">
      <c r="B256" s="35"/>
      <c r="C256" s="132" t="s">
        <v>447</v>
      </c>
      <c r="D256" s="132" t="s">
        <v>168</v>
      </c>
      <c r="E256" s="133" t="s">
        <v>3176</v>
      </c>
      <c r="F256" s="134" t="s">
        <v>3177</v>
      </c>
      <c r="G256" s="135" t="s">
        <v>1060</v>
      </c>
      <c r="H256" s="136">
        <v>1733.15</v>
      </c>
      <c r="I256" s="137"/>
      <c r="J256" s="138">
        <f>ROUND(I256*H256,2)</f>
        <v>0</v>
      </c>
      <c r="K256" s="134" t="s">
        <v>172</v>
      </c>
      <c r="L256" s="35"/>
      <c r="M256" s="139" t="s">
        <v>31</v>
      </c>
      <c r="N256" s="140" t="s">
        <v>49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173</v>
      </c>
      <c r="AT256" s="143" t="s">
        <v>168</v>
      </c>
      <c r="AU256" s="143" t="s">
        <v>87</v>
      </c>
      <c r="AY256" s="19" t="s">
        <v>165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9" t="s">
        <v>39</v>
      </c>
      <c r="BK256" s="144">
        <f>ROUND(I256*H256,2)</f>
        <v>0</v>
      </c>
      <c r="BL256" s="19" t="s">
        <v>173</v>
      </c>
      <c r="BM256" s="143" t="s">
        <v>3178</v>
      </c>
    </row>
    <row r="257" spans="2:65" s="1" customFormat="1" ht="10.199999999999999" hidden="1">
      <c r="B257" s="35"/>
      <c r="D257" s="145" t="s">
        <v>175</v>
      </c>
      <c r="F257" s="146" t="s">
        <v>3179</v>
      </c>
      <c r="I257" s="147"/>
      <c r="L257" s="35"/>
      <c r="M257" s="148"/>
      <c r="T257" s="56"/>
      <c r="AT257" s="19" t="s">
        <v>175</v>
      </c>
      <c r="AU257" s="19" t="s">
        <v>87</v>
      </c>
    </row>
    <row r="258" spans="2:65" s="13" customFormat="1" ht="10.199999999999999">
      <c r="B258" s="156"/>
      <c r="D258" s="150" t="s">
        <v>177</v>
      </c>
      <c r="E258" s="157" t="s">
        <v>31</v>
      </c>
      <c r="F258" s="158" t="s">
        <v>3180</v>
      </c>
      <c r="H258" s="159">
        <v>1733.15</v>
      </c>
      <c r="I258" s="160"/>
      <c r="L258" s="156"/>
      <c r="M258" s="161"/>
      <c r="T258" s="162"/>
      <c r="AT258" s="157" t="s">
        <v>177</v>
      </c>
      <c r="AU258" s="157" t="s">
        <v>87</v>
      </c>
      <c r="AV258" s="13" t="s">
        <v>87</v>
      </c>
      <c r="AW258" s="13" t="s">
        <v>38</v>
      </c>
      <c r="AX258" s="13" t="s">
        <v>39</v>
      </c>
      <c r="AY258" s="157" t="s">
        <v>165</v>
      </c>
    </row>
    <row r="259" spans="2:65" s="1" customFormat="1" ht="37.799999999999997" customHeight="1">
      <c r="B259" s="35"/>
      <c r="C259" s="132" t="s">
        <v>483</v>
      </c>
      <c r="D259" s="132" t="s">
        <v>168</v>
      </c>
      <c r="E259" s="133" t="s">
        <v>2515</v>
      </c>
      <c r="F259" s="134" t="s">
        <v>2516</v>
      </c>
      <c r="G259" s="135" t="s">
        <v>1060</v>
      </c>
      <c r="H259" s="136">
        <v>73.319000000000003</v>
      </c>
      <c r="I259" s="137"/>
      <c r="J259" s="138">
        <f>ROUND(I259*H259,2)</f>
        <v>0</v>
      </c>
      <c r="K259" s="134" t="s">
        <v>172</v>
      </c>
      <c r="L259" s="35"/>
      <c r="M259" s="139" t="s">
        <v>31</v>
      </c>
      <c r="N259" s="140" t="s">
        <v>49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173</v>
      </c>
      <c r="AT259" s="143" t="s">
        <v>168</v>
      </c>
      <c r="AU259" s="143" t="s">
        <v>87</v>
      </c>
      <c r="AY259" s="19" t="s">
        <v>165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9" t="s">
        <v>39</v>
      </c>
      <c r="BK259" s="144">
        <f>ROUND(I259*H259,2)</f>
        <v>0</v>
      </c>
      <c r="BL259" s="19" t="s">
        <v>173</v>
      </c>
      <c r="BM259" s="143" t="s">
        <v>3181</v>
      </c>
    </row>
    <row r="260" spans="2:65" s="1" customFormat="1" ht="10.199999999999999" hidden="1">
      <c r="B260" s="35"/>
      <c r="D260" s="145" t="s">
        <v>175</v>
      </c>
      <c r="F260" s="146" t="s">
        <v>2518</v>
      </c>
      <c r="I260" s="147"/>
      <c r="L260" s="35"/>
      <c r="M260" s="148"/>
      <c r="T260" s="56"/>
      <c r="AT260" s="19" t="s">
        <v>175</v>
      </c>
      <c r="AU260" s="19" t="s">
        <v>87</v>
      </c>
    </row>
    <row r="261" spans="2:65" s="1" customFormat="1" ht="44.25" customHeight="1">
      <c r="B261" s="35"/>
      <c r="C261" s="132" t="s">
        <v>495</v>
      </c>
      <c r="D261" s="132" t="s">
        <v>168</v>
      </c>
      <c r="E261" s="133" t="s">
        <v>2519</v>
      </c>
      <c r="F261" s="134" t="s">
        <v>2520</v>
      </c>
      <c r="G261" s="135" t="s">
        <v>1278</v>
      </c>
      <c r="H261" s="136">
        <v>131.97399999999999</v>
      </c>
      <c r="I261" s="137"/>
      <c r="J261" s="138">
        <f>ROUND(I261*H261,2)</f>
        <v>0</v>
      </c>
      <c r="K261" s="134" t="s">
        <v>172</v>
      </c>
      <c r="L261" s="35"/>
      <c r="M261" s="139" t="s">
        <v>31</v>
      </c>
      <c r="N261" s="140" t="s">
        <v>49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173</v>
      </c>
      <c r="AT261" s="143" t="s">
        <v>168</v>
      </c>
      <c r="AU261" s="143" t="s">
        <v>87</v>
      </c>
      <c r="AY261" s="19" t="s">
        <v>165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9" t="s">
        <v>39</v>
      </c>
      <c r="BK261" s="144">
        <f>ROUND(I261*H261,2)</f>
        <v>0</v>
      </c>
      <c r="BL261" s="19" t="s">
        <v>173</v>
      </c>
      <c r="BM261" s="143" t="s">
        <v>3182</v>
      </c>
    </row>
    <row r="262" spans="2:65" s="1" customFormat="1" ht="10.199999999999999" hidden="1">
      <c r="B262" s="35"/>
      <c r="D262" s="145" t="s">
        <v>175</v>
      </c>
      <c r="F262" s="146" t="s">
        <v>2522</v>
      </c>
      <c r="I262" s="147"/>
      <c r="L262" s="35"/>
      <c r="M262" s="148"/>
      <c r="T262" s="56"/>
      <c r="AT262" s="19" t="s">
        <v>175</v>
      </c>
      <c r="AU262" s="19" t="s">
        <v>87</v>
      </c>
    </row>
    <row r="263" spans="2:65" s="13" customFormat="1" ht="10.199999999999999">
      <c r="B263" s="156"/>
      <c r="D263" s="150" t="s">
        <v>177</v>
      </c>
      <c r="E263" s="157" t="s">
        <v>31</v>
      </c>
      <c r="F263" s="158" t="s">
        <v>3183</v>
      </c>
      <c r="H263" s="159">
        <v>131.97399999999999</v>
      </c>
      <c r="I263" s="160"/>
      <c r="L263" s="156"/>
      <c r="M263" s="161"/>
      <c r="T263" s="162"/>
      <c r="AT263" s="157" t="s">
        <v>177</v>
      </c>
      <c r="AU263" s="157" t="s">
        <v>87</v>
      </c>
      <c r="AV263" s="13" t="s">
        <v>87</v>
      </c>
      <c r="AW263" s="13" t="s">
        <v>38</v>
      </c>
      <c r="AX263" s="13" t="s">
        <v>39</v>
      </c>
      <c r="AY263" s="157" t="s">
        <v>165</v>
      </c>
    </row>
    <row r="264" spans="2:65" s="1" customFormat="1" ht="37.799999999999997" customHeight="1">
      <c r="B264" s="35"/>
      <c r="C264" s="132" t="s">
        <v>502</v>
      </c>
      <c r="D264" s="132" t="s">
        <v>168</v>
      </c>
      <c r="E264" s="133" t="s">
        <v>2524</v>
      </c>
      <c r="F264" s="134" t="s">
        <v>2525</v>
      </c>
      <c r="G264" s="135" t="s">
        <v>1060</v>
      </c>
      <c r="H264" s="136">
        <v>142.64500000000001</v>
      </c>
      <c r="I264" s="137"/>
      <c r="J264" s="138">
        <f>ROUND(I264*H264,2)</f>
        <v>0</v>
      </c>
      <c r="K264" s="134" t="s">
        <v>172</v>
      </c>
      <c r="L264" s="35"/>
      <c r="M264" s="139" t="s">
        <v>31</v>
      </c>
      <c r="N264" s="140" t="s">
        <v>49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173</v>
      </c>
      <c r="AT264" s="143" t="s">
        <v>168</v>
      </c>
      <c r="AU264" s="143" t="s">
        <v>87</v>
      </c>
      <c r="AY264" s="19" t="s">
        <v>165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9" t="s">
        <v>39</v>
      </c>
      <c r="BK264" s="144">
        <f>ROUND(I264*H264,2)</f>
        <v>0</v>
      </c>
      <c r="BL264" s="19" t="s">
        <v>173</v>
      </c>
      <c r="BM264" s="143" t="s">
        <v>3184</v>
      </c>
    </row>
    <row r="265" spans="2:65" s="1" customFormat="1" ht="10.199999999999999" hidden="1">
      <c r="B265" s="35"/>
      <c r="D265" s="145" t="s">
        <v>175</v>
      </c>
      <c r="F265" s="146" t="s">
        <v>2527</v>
      </c>
      <c r="I265" s="147"/>
      <c r="L265" s="35"/>
      <c r="M265" s="148"/>
      <c r="T265" s="56"/>
      <c r="AT265" s="19" t="s">
        <v>175</v>
      </c>
      <c r="AU265" s="19" t="s">
        <v>87</v>
      </c>
    </row>
    <row r="266" spans="2:65" s="12" customFormat="1" ht="10.199999999999999">
      <c r="B266" s="149"/>
      <c r="D266" s="150" t="s">
        <v>177</v>
      </c>
      <c r="E266" s="151" t="s">
        <v>31</v>
      </c>
      <c r="F266" s="152" t="s">
        <v>3185</v>
      </c>
      <c r="H266" s="151" t="s">
        <v>31</v>
      </c>
      <c r="I266" s="153"/>
      <c r="L266" s="149"/>
      <c r="M266" s="154"/>
      <c r="T266" s="155"/>
      <c r="AT266" s="151" t="s">
        <v>177</v>
      </c>
      <c r="AU266" s="151" t="s">
        <v>87</v>
      </c>
      <c r="AV266" s="12" t="s">
        <v>39</v>
      </c>
      <c r="AW266" s="12" t="s">
        <v>38</v>
      </c>
      <c r="AX266" s="12" t="s">
        <v>78</v>
      </c>
      <c r="AY266" s="151" t="s">
        <v>165</v>
      </c>
    </row>
    <row r="267" spans="2:65" s="13" customFormat="1" ht="10.199999999999999">
      <c r="B267" s="156"/>
      <c r="D267" s="150" t="s">
        <v>177</v>
      </c>
      <c r="E267" s="157" t="s">
        <v>31</v>
      </c>
      <c r="F267" s="158" t="s">
        <v>3186</v>
      </c>
      <c r="H267" s="159">
        <v>73.319000000000003</v>
      </c>
      <c r="I267" s="160"/>
      <c r="L267" s="156"/>
      <c r="M267" s="161"/>
      <c r="T267" s="162"/>
      <c r="AT267" s="157" t="s">
        <v>177</v>
      </c>
      <c r="AU267" s="157" t="s">
        <v>87</v>
      </c>
      <c r="AV267" s="13" t="s">
        <v>87</v>
      </c>
      <c r="AW267" s="13" t="s">
        <v>38</v>
      </c>
      <c r="AX267" s="13" t="s">
        <v>78</v>
      </c>
      <c r="AY267" s="157" t="s">
        <v>165</v>
      </c>
    </row>
    <row r="268" spans="2:65" s="12" customFormat="1" ht="10.199999999999999">
      <c r="B268" s="149"/>
      <c r="D268" s="150" t="s">
        <v>177</v>
      </c>
      <c r="E268" s="151" t="s">
        <v>31</v>
      </c>
      <c r="F268" s="152" t="s">
        <v>3187</v>
      </c>
      <c r="H268" s="151" t="s">
        <v>31</v>
      </c>
      <c r="I268" s="153"/>
      <c r="L268" s="149"/>
      <c r="M268" s="154"/>
      <c r="T268" s="155"/>
      <c r="AT268" s="151" t="s">
        <v>177</v>
      </c>
      <c r="AU268" s="151" t="s">
        <v>87</v>
      </c>
      <c r="AV268" s="12" t="s">
        <v>39</v>
      </c>
      <c r="AW268" s="12" t="s">
        <v>38</v>
      </c>
      <c r="AX268" s="12" t="s">
        <v>78</v>
      </c>
      <c r="AY268" s="151" t="s">
        <v>165</v>
      </c>
    </row>
    <row r="269" spans="2:65" s="13" customFormat="1" ht="10.199999999999999">
      <c r="B269" s="156"/>
      <c r="D269" s="150" t="s">
        <v>177</v>
      </c>
      <c r="E269" s="157" t="s">
        <v>31</v>
      </c>
      <c r="F269" s="158" t="s">
        <v>3188</v>
      </c>
      <c r="H269" s="159">
        <v>69.325999999999993</v>
      </c>
      <c r="I269" s="160"/>
      <c r="L269" s="156"/>
      <c r="M269" s="161"/>
      <c r="T269" s="162"/>
      <c r="AT269" s="157" t="s">
        <v>177</v>
      </c>
      <c r="AU269" s="157" t="s">
        <v>87</v>
      </c>
      <c r="AV269" s="13" t="s">
        <v>87</v>
      </c>
      <c r="AW269" s="13" t="s">
        <v>38</v>
      </c>
      <c r="AX269" s="13" t="s">
        <v>78</v>
      </c>
      <c r="AY269" s="157" t="s">
        <v>165</v>
      </c>
    </row>
    <row r="270" spans="2:65" s="14" customFormat="1" ht="10.199999999999999">
      <c r="B270" s="163"/>
      <c r="D270" s="150" t="s">
        <v>177</v>
      </c>
      <c r="E270" s="164" t="s">
        <v>31</v>
      </c>
      <c r="F270" s="165" t="s">
        <v>180</v>
      </c>
      <c r="H270" s="166">
        <v>142.64500000000001</v>
      </c>
      <c r="I270" s="167"/>
      <c r="L270" s="163"/>
      <c r="M270" s="168"/>
      <c r="T270" s="169"/>
      <c r="AT270" s="164" t="s">
        <v>177</v>
      </c>
      <c r="AU270" s="164" t="s">
        <v>87</v>
      </c>
      <c r="AV270" s="14" t="s">
        <v>173</v>
      </c>
      <c r="AW270" s="14" t="s">
        <v>38</v>
      </c>
      <c r="AX270" s="14" t="s">
        <v>39</v>
      </c>
      <c r="AY270" s="164" t="s">
        <v>165</v>
      </c>
    </row>
    <row r="271" spans="2:65" s="1" customFormat="1" ht="44.25" customHeight="1">
      <c r="B271" s="35"/>
      <c r="C271" s="132" t="s">
        <v>513</v>
      </c>
      <c r="D271" s="132" t="s">
        <v>168</v>
      </c>
      <c r="E271" s="133" t="s">
        <v>2528</v>
      </c>
      <c r="F271" s="134" t="s">
        <v>2529</v>
      </c>
      <c r="G271" s="135" t="s">
        <v>1060</v>
      </c>
      <c r="H271" s="136">
        <v>350.27699999999999</v>
      </c>
      <c r="I271" s="137"/>
      <c r="J271" s="138">
        <f>ROUND(I271*H271,2)</f>
        <v>0</v>
      </c>
      <c r="K271" s="134" t="s">
        <v>172</v>
      </c>
      <c r="L271" s="35"/>
      <c r="M271" s="139" t="s">
        <v>31</v>
      </c>
      <c r="N271" s="140" t="s">
        <v>49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173</v>
      </c>
      <c r="AT271" s="143" t="s">
        <v>168</v>
      </c>
      <c r="AU271" s="143" t="s">
        <v>87</v>
      </c>
      <c r="AY271" s="19" t="s">
        <v>165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9" t="s">
        <v>39</v>
      </c>
      <c r="BK271" s="144">
        <f>ROUND(I271*H271,2)</f>
        <v>0</v>
      </c>
      <c r="BL271" s="19" t="s">
        <v>173</v>
      </c>
      <c r="BM271" s="143" t="s">
        <v>3189</v>
      </c>
    </row>
    <row r="272" spans="2:65" s="1" customFormat="1" ht="10.199999999999999" hidden="1">
      <c r="B272" s="35"/>
      <c r="D272" s="145" t="s">
        <v>175</v>
      </c>
      <c r="F272" s="146" t="s">
        <v>2531</v>
      </c>
      <c r="I272" s="147"/>
      <c r="L272" s="35"/>
      <c r="M272" s="148"/>
      <c r="T272" s="56"/>
      <c r="AT272" s="19" t="s">
        <v>175</v>
      </c>
      <c r="AU272" s="19" t="s">
        <v>87</v>
      </c>
    </row>
    <row r="273" spans="2:65" s="12" customFormat="1" ht="10.199999999999999">
      <c r="B273" s="149"/>
      <c r="D273" s="150" t="s">
        <v>177</v>
      </c>
      <c r="E273" s="151" t="s">
        <v>31</v>
      </c>
      <c r="F273" s="152" t="s">
        <v>3190</v>
      </c>
      <c r="H273" s="151" t="s">
        <v>31</v>
      </c>
      <c r="I273" s="153"/>
      <c r="L273" s="149"/>
      <c r="M273" s="154"/>
      <c r="T273" s="155"/>
      <c r="AT273" s="151" t="s">
        <v>177</v>
      </c>
      <c r="AU273" s="151" t="s">
        <v>87</v>
      </c>
      <c r="AV273" s="12" t="s">
        <v>39</v>
      </c>
      <c r="AW273" s="12" t="s">
        <v>38</v>
      </c>
      <c r="AX273" s="12" t="s">
        <v>78</v>
      </c>
      <c r="AY273" s="151" t="s">
        <v>165</v>
      </c>
    </row>
    <row r="274" spans="2:65" s="13" customFormat="1" ht="10.199999999999999">
      <c r="B274" s="156"/>
      <c r="D274" s="150" t="s">
        <v>177</v>
      </c>
      <c r="E274" s="157" t="s">
        <v>31</v>
      </c>
      <c r="F274" s="158" t="s">
        <v>3141</v>
      </c>
      <c r="H274" s="159">
        <v>346.62900000000002</v>
      </c>
      <c r="I274" s="160"/>
      <c r="L274" s="156"/>
      <c r="M274" s="161"/>
      <c r="T274" s="162"/>
      <c r="AT274" s="157" t="s">
        <v>177</v>
      </c>
      <c r="AU274" s="157" t="s">
        <v>87</v>
      </c>
      <c r="AV274" s="13" t="s">
        <v>87</v>
      </c>
      <c r="AW274" s="13" t="s">
        <v>38</v>
      </c>
      <c r="AX274" s="13" t="s">
        <v>78</v>
      </c>
      <c r="AY274" s="157" t="s">
        <v>165</v>
      </c>
    </row>
    <row r="275" spans="2:65" s="12" customFormat="1" ht="20.399999999999999">
      <c r="B275" s="149"/>
      <c r="D275" s="150" t="s">
        <v>177</v>
      </c>
      <c r="E275" s="151" t="s">
        <v>31</v>
      </c>
      <c r="F275" s="152" t="s">
        <v>3191</v>
      </c>
      <c r="H275" s="151" t="s">
        <v>31</v>
      </c>
      <c r="I275" s="153"/>
      <c r="L275" s="149"/>
      <c r="M275" s="154"/>
      <c r="T275" s="155"/>
      <c r="AT275" s="151" t="s">
        <v>177</v>
      </c>
      <c r="AU275" s="151" t="s">
        <v>87</v>
      </c>
      <c r="AV275" s="12" t="s">
        <v>39</v>
      </c>
      <c r="AW275" s="12" t="s">
        <v>38</v>
      </c>
      <c r="AX275" s="12" t="s">
        <v>78</v>
      </c>
      <c r="AY275" s="151" t="s">
        <v>165</v>
      </c>
    </row>
    <row r="276" spans="2:65" s="13" customFormat="1" ht="10.199999999999999">
      <c r="B276" s="156"/>
      <c r="D276" s="150" t="s">
        <v>177</v>
      </c>
      <c r="E276" s="157" t="s">
        <v>31</v>
      </c>
      <c r="F276" s="158" t="s">
        <v>3192</v>
      </c>
      <c r="H276" s="159">
        <v>3.6480000000000001</v>
      </c>
      <c r="I276" s="160"/>
      <c r="L276" s="156"/>
      <c r="M276" s="161"/>
      <c r="T276" s="162"/>
      <c r="AT276" s="157" t="s">
        <v>177</v>
      </c>
      <c r="AU276" s="157" t="s">
        <v>87</v>
      </c>
      <c r="AV276" s="13" t="s">
        <v>87</v>
      </c>
      <c r="AW276" s="13" t="s">
        <v>38</v>
      </c>
      <c r="AX276" s="13" t="s">
        <v>78</v>
      </c>
      <c r="AY276" s="157" t="s">
        <v>165</v>
      </c>
    </row>
    <row r="277" spans="2:65" s="14" customFormat="1" ht="10.199999999999999">
      <c r="B277" s="163"/>
      <c r="D277" s="150" t="s">
        <v>177</v>
      </c>
      <c r="E277" s="164" t="s">
        <v>31</v>
      </c>
      <c r="F277" s="165" t="s">
        <v>180</v>
      </c>
      <c r="H277" s="166">
        <v>350.27699999999999</v>
      </c>
      <c r="I277" s="167"/>
      <c r="L277" s="163"/>
      <c r="M277" s="168"/>
      <c r="T277" s="169"/>
      <c r="AT277" s="164" t="s">
        <v>177</v>
      </c>
      <c r="AU277" s="164" t="s">
        <v>87</v>
      </c>
      <c r="AV277" s="14" t="s">
        <v>173</v>
      </c>
      <c r="AW277" s="14" t="s">
        <v>38</v>
      </c>
      <c r="AX277" s="14" t="s">
        <v>39</v>
      </c>
      <c r="AY277" s="164" t="s">
        <v>165</v>
      </c>
    </row>
    <row r="278" spans="2:65" s="1" customFormat="1" ht="16.5" customHeight="1">
      <c r="B278" s="35"/>
      <c r="C278" s="177" t="s">
        <v>525</v>
      </c>
      <c r="D278" s="177" t="s">
        <v>409</v>
      </c>
      <c r="E278" s="178" t="s">
        <v>3193</v>
      </c>
      <c r="F278" s="179" t="s">
        <v>3194</v>
      </c>
      <c r="G278" s="180" t="s">
        <v>1278</v>
      </c>
      <c r="H278" s="181">
        <v>124.786</v>
      </c>
      <c r="I278" s="182"/>
      <c r="J278" s="183">
        <f>ROUND(I278*H278,2)</f>
        <v>0</v>
      </c>
      <c r="K278" s="179" t="s">
        <v>172</v>
      </c>
      <c r="L278" s="184"/>
      <c r="M278" s="185" t="s">
        <v>31</v>
      </c>
      <c r="N278" s="186" t="s">
        <v>49</v>
      </c>
      <c r="P278" s="141">
        <f>O278*H278</f>
        <v>0</v>
      </c>
      <c r="Q278" s="141">
        <v>1</v>
      </c>
      <c r="R278" s="141">
        <f>Q278*H278</f>
        <v>124.786</v>
      </c>
      <c r="S278" s="141">
        <v>0</v>
      </c>
      <c r="T278" s="142">
        <f>S278*H278</f>
        <v>0</v>
      </c>
      <c r="AR278" s="143" t="s">
        <v>221</v>
      </c>
      <c r="AT278" s="143" t="s">
        <v>409</v>
      </c>
      <c r="AU278" s="143" t="s">
        <v>87</v>
      </c>
      <c r="AY278" s="19" t="s">
        <v>165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9" t="s">
        <v>39</v>
      </c>
      <c r="BK278" s="144">
        <f>ROUND(I278*H278,2)</f>
        <v>0</v>
      </c>
      <c r="BL278" s="19" t="s">
        <v>173</v>
      </c>
      <c r="BM278" s="143" t="s">
        <v>3195</v>
      </c>
    </row>
    <row r="279" spans="2:65" s="12" customFormat="1" ht="20.399999999999999">
      <c r="B279" s="149"/>
      <c r="D279" s="150" t="s">
        <v>177</v>
      </c>
      <c r="E279" s="151" t="s">
        <v>31</v>
      </c>
      <c r="F279" s="152" t="s">
        <v>3162</v>
      </c>
      <c r="H279" s="151" t="s">
        <v>31</v>
      </c>
      <c r="I279" s="153"/>
      <c r="L279" s="149"/>
      <c r="M279" s="154"/>
      <c r="T279" s="155"/>
      <c r="AT279" s="151" t="s">
        <v>177</v>
      </c>
      <c r="AU279" s="151" t="s">
        <v>87</v>
      </c>
      <c r="AV279" s="12" t="s">
        <v>39</v>
      </c>
      <c r="AW279" s="12" t="s">
        <v>38</v>
      </c>
      <c r="AX279" s="12" t="s">
        <v>78</v>
      </c>
      <c r="AY279" s="151" t="s">
        <v>165</v>
      </c>
    </row>
    <row r="280" spans="2:65" s="13" customFormat="1" ht="10.199999999999999">
      <c r="B280" s="156"/>
      <c r="D280" s="150" t="s">
        <v>177</v>
      </c>
      <c r="E280" s="157" t="s">
        <v>31</v>
      </c>
      <c r="F280" s="158" t="s">
        <v>3196</v>
      </c>
      <c r="H280" s="159">
        <v>124.786</v>
      </c>
      <c r="I280" s="160"/>
      <c r="L280" s="156"/>
      <c r="M280" s="161"/>
      <c r="T280" s="162"/>
      <c r="AT280" s="157" t="s">
        <v>177</v>
      </c>
      <c r="AU280" s="157" t="s">
        <v>87</v>
      </c>
      <c r="AV280" s="13" t="s">
        <v>87</v>
      </c>
      <c r="AW280" s="13" t="s">
        <v>38</v>
      </c>
      <c r="AX280" s="13" t="s">
        <v>78</v>
      </c>
      <c r="AY280" s="157" t="s">
        <v>165</v>
      </c>
    </row>
    <row r="281" spans="2:65" s="14" customFormat="1" ht="10.199999999999999">
      <c r="B281" s="163"/>
      <c r="D281" s="150" t="s">
        <v>177</v>
      </c>
      <c r="E281" s="164" t="s">
        <v>31</v>
      </c>
      <c r="F281" s="165" t="s">
        <v>180</v>
      </c>
      <c r="H281" s="166">
        <v>124.786</v>
      </c>
      <c r="I281" s="167"/>
      <c r="L281" s="163"/>
      <c r="M281" s="168"/>
      <c r="T281" s="169"/>
      <c r="AT281" s="164" t="s">
        <v>177</v>
      </c>
      <c r="AU281" s="164" t="s">
        <v>87</v>
      </c>
      <c r="AV281" s="14" t="s">
        <v>173</v>
      </c>
      <c r="AW281" s="14" t="s">
        <v>38</v>
      </c>
      <c r="AX281" s="14" t="s">
        <v>39</v>
      </c>
      <c r="AY281" s="164" t="s">
        <v>165</v>
      </c>
    </row>
    <row r="282" spans="2:65" s="1" customFormat="1" ht="24.15" customHeight="1">
      <c r="B282" s="35"/>
      <c r="C282" s="132" t="s">
        <v>530</v>
      </c>
      <c r="D282" s="132" t="s">
        <v>168</v>
      </c>
      <c r="E282" s="133" t="s">
        <v>3197</v>
      </c>
      <c r="F282" s="134" t="s">
        <v>3198</v>
      </c>
      <c r="G282" s="135" t="s">
        <v>1060</v>
      </c>
      <c r="H282" s="136">
        <v>350.27699999999999</v>
      </c>
      <c r="I282" s="137"/>
      <c r="J282" s="138">
        <f>ROUND(I282*H282,2)</f>
        <v>0</v>
      </c>
      <c r="K282" s="134" t="s">
        <v>172</v>
      </c>
      <c r="L282" s="35"/>
      <c r="M282" s="139" t="s">
        <v>31</v>
      </c>
      <c r="N282" s="140" t="s">
        <v>49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173</v>
      </c>
      <c r="AT282" s="143" t="s">
        <v>168</v>
      </c>
      <c r="AU282" s="143" t="s">
        <v>87</v>
      </c>
      <c r="AY282" s="19" t="s">
        <v>165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9" t="s">
        <v>39</v>
      </c>
      <c r="BK282" s="144">
        <f>ROUND(I282*H282,2)</f>
        <v>0</v>
      </c>
      <c r="BL282" s="19" t="s">
        <v>173</v>
      </c>
      <c r="BM282" s="143" t="s">
        <v>3199</v>
      </c>
    </row>
    <row r="283" spans="2:65" s="1" customFormat="1" ht="10.199999999999999" hidden="1">
      <c r="B283" s="35"/>
      <c r="D283" s="145" t="s">
        <v>175</v>
      </c>
      <c r="F283" s="146" t="s">
        <v>3200</v>
      </c>
      <c r="I283" s="147"/>
      <c r="L283" s="35"/>
      <c r="M283" s="148"/>
      <c r="T283" s="56"/>
      <c r="AT283" s="19" t="s">
        <v>175</v>
      </c>
      <c r="AU283" s="19" t="s">
        <v>87</v>
      </c>
    </row>
    <row r="284" spans="2:65" s="12" customFormat="1" ht="10.199999999999999">
      <c r="B284" s="149"/>
      <c r="D284" s="150" t="s">
        <v>177</v>
      </c>
      <c r="E284" s="151" t="s">
        <v>31</v>
      </c>
      <c r="F284" s="152" t="s">
        <v>3201</v>
      </c>
      <c r="H284" s="151" t="s">
        <v>31</v>
      </c>
      <c r="I284" s="153"/>
      <c r="L284" s="149"/>
      <c r="M284" s="154"/>
      <c r="T284" s="155"/>
      <c r="AT284" s="151" t="s">
        <v>177</v>
      </c>
      <c r="AU284" s="151" t="s">
        <v>87</v>
      </c>
      <c r="AV284" s="12" t="s">
        <v>39</v>
      </c>
      <c r="AW284" s="12" t="s">
        <v>38</v>
      </c>
      <c r="AX284" s="12" t="s">
        <v>78</v>
      </c>
      <c r="AY284" s="151" t="s">
        <v>165</v>
      </c>
    </row>
    <row r="285" spans="2:65" s="13" customFormat="1" ht="10.199999999999999">
      <c r="B285" s="156"/>
      <c r="D285" s="150" t="s">
        <v>177</v>
      </c>
      <c r="E285" s="157" t="s">
        <v>31</v>
      </c>
      <c r="F285" s="158" t="s">
        <v>3141</v>
      </c>
      <c r="H285" s="159">
        <v>346.62900000000002</v>
      </c>
      <c r="I285" s="160"/>
      <c r="L285" s="156"/>
      <c r="M285" s="161"/>
      <c r="T285" s="162"/>
      <c r="AT285" s="157" t="s">
        <v>177</v>
      </c>
      <c r="AU285" s="157" t="s">
        <v>87</v>
      </c>
      <c r="AV285" s="13" t="s">
        <v>87</v>
      </c>
      <c r="AW285" s="13" t="s">
        <v>38</v>
      </c>
      <c r="AX285" s="13" t="s">
        <v>78</v>
      </c>
      <c r="AY285" s="157" t="s">
        <v>165</v>
      </c>
    </row>
    <row r="286" spans="2:65" s="12" customFormat="1" ht="20.399999999999999">
      <c r="B286" s="149"/>
      <c r="D286" s="150" t="s">
        <v>177</v>
      </c>
      <c r="E286" s="151" t="s">
        <v>31</v>
      </c>
      <c r="F286" s="152" t="s">
        <v>3191</v>
      </c>
      <c r="H286" s="151" t="s">
        <v>31</v>
      </c>
      <c r="I286" s="153"/>
      <c r="L286" s="149"/>
      <c r="M286" s="154"/>
      <c r="T286" s="155"/>
      <c r="AT286" s="151" t="s">
        <v>177</v>
      </c>
      <c r="AU286" s="151" t="s">
        <v>87</v>
      </c>
      <c r="AV286" s="12" t="s">
        <v>39</v>
      </c>
      <c r="AW286" s="12" t="s">
        <v>38</v>
      </c>
      <c r="AX286" s="12" t="s">
        <v>78</v>
      </c>
      <c r="AY286" s="151" t="s">
        <v>165</v>
      </c>
    </row>
    <row r="287" spans="2:65" s="13" customFormat="1" ht="10.199999999999999">
      <c r="B287" s="156"/>
      <c r="D287" s="150" t="s">
        <v>177</v>
      </c>
      <c r="E287" s="157" t="s">
        <v>31</v>
      </c>
      <c r="F287" s="158" t="s">
        <v>3192</v>
      </c>
      <c r="H287" s="159">
        <v>3.6480000000000001</v>
      </c>
      <c r="I287" s="160"/>
      <c r="L287" s="156"/>
      <c r="M287" s="161"/>
      <c r="T287" s="162"/>
      <c r="AT287" s="157" t="s">
        <v>177</v>
      </c>
      <c r="AU287" s="157" t="s">
        <v>87</v>
      </c>
      <c r="AV287" s="13" t="s">
        <v>87</v>
      </c>
      <c r="AW287" s="13" t="s">
        <v>38</v>
      </c>
      <c r="AX287" s="13" t="s">
        <v>78</v>
      </c>
      <c r="AY287" s="157" t="s">
        <v>165</v>
      </c>
    </row>
    <row r="288" spans="2:65" s="14" customFormat="1" ht="10.199999999999999">
      <c r="B288" s="163"/>
      <c r="D288" s="150" t="s">
        <v>177</v>
      </c>
      <c r="E288" s="164" t="s">
        <v>31</v>
      </c>
      <c r="F288" s="165" t="s">
        <v>180</v>
      </c>
      <c r="H288" s="166">
        <v>350.27699999999999</v>
      </c>
      <c r="I288" s="167"/>
      <c r="L288" s="163"/>
      <c r="M288" s="168"/>
      <c r="T288" s="169"/>
      <c r="AT288" s="164" t="s">
        <v>177</v>
      </c>
      <c r="AU288" s="164" t="s">
        <v>87</v>
      </c>
      <c r="AV288" s="14" t="s">
        <v>173</v>
      </c>
      <c r="AW288" s="14" t="s">
        <v>38</v>
      </c>
      <c r="AX288" s="14" t="s">
        <v>39</v>
      </c>
      <c r="AY288" s="164" t="s">
        <v>165</v>
      </c>
    </row>
    <row r="289" spans="2:65" s="11" customFormat="1" ht="22.8" customHeight="1">
      <c r="B289" s="120"/>
      <c r="D289" s="121" t="s">
        <v>77</v>
      </c>
      <c r="E289" s="130" t="s">
        <v>87</v>
      </c>
      <c r="F289" s="130" t="s">
        <v>2535</v>
      </c>
      <c r="I289" s="123"/>
      <c r="J289" s="131">
        <f>BK289</f>
        <v>0</v>
      </c>
      <c r="L289" s="120"/>
      <c r="M289" s="125"/>
      <c r="P289" s="126">
        <f>SUM(P290:P310)</f>
        <v>0</v>
      </c>
      <c r="R289" s="126">
        <f>SUM(R290:R310)</f>
        <v>2.5547446799999998</v>
      </c>
      <c r="T289" s="127">
        <f>SUM(T290:T310)</f>
        <v>0</v>
      </c>
      <c r="AR289" s="121" t="s">
        <v>39</v>
      </c>
      <c r="AT289" s="128" t="s">
        <v>77</v>
      </c>
      <c r="AU289" s="128" t="s">
        <v>39</v>
      </c>
      <c r="AY289" s="121" t="s">
        <v>165</v>
      </c>
      <c r="BK289" s="129">
        <f>SUM(BK290:BK310)</f>
        <v>0</v>
      </c>
    </row>
    <row r="290" spans="2:65" s="1" customFormat="1" ht="33" customHeight="1">
      <c r="B290" s="35"/>
      <c r="C290" s="132" t="s">
        <v>537</v>
      </c>
      <c r="D290" s="132" t="s">
        <v>168</v>
      </c>
      <c r="E290" s="133" t="s">
        <v>3202</v>
      </c>
      <c r="F290" s="134" t="s">
        <v>3203</v>
      </c>
      <c r="G290" s="135" t="s">
        <v>1060</v>
      </c>
      <c r="H290" s="136">
        <v>0.96</v>
      </c>
      <c r="I290" s="137"/>
      <c r="J290" s="138">
        <f>ROUND(I290*H290,2)</f>
        <v>0</v>
      </c>
      <c r="K290" s="134" t="s">
        <v>172</v>
      </c>
      <c r="L290" s="35"/>
      <c r="M290" s="139" t="s">
        <v>31</v>
      </c>
      <c r="N290" s="140" t="s">
        <v>49</v>
      </c>
      <c r="P290" s="141">
        <f>O290*H290</f>
        <v>0</v>
      </c>
      <c r="Q290" s="141">
        <v>2.5018699999999998</v>
      </c>
      <c r="R290" s="141">
        <f>Q290*H290</f>
        <v>2.4017951999999996</v>
      </c>
      <c r="S290" s="141">
        <v>0</v>
      </c>
      <c r="T290" s="142">
        <f>S290*H290</f>
        <v>0</v>
      </c>
      <c r="AR290" s="143" t="s">
        <v>173</v>
      </c>
      <c r="AT290" s="143" t="s">
        <v>168</v>
      </c>
      <c r="AU290" s="143" t="s">
        <v>87</v>
      </c>
      <c r="AY290" s="19" t="s">
        <v>165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9" t="s">
        <v>39</v>
      </c>
      <c r="BK290" s="144">
        <f>ROUND(I290*H290,2)</f>
        <v>0</v>
      </c>
      <c r="BL290" s="19" t="s">
        <v>173</v>
      </c>
      <c r="BM290" s="143" t="s">
        <v>3204</v>
      </c>
    </row>
    <row r="291" spans="2:65" s="1" customFormat="1" ht="10.199999999999999" hidden="1">
      <c r="B291" s="35"/>
      <c r="D291" s="145" t="s">
        <v>175</v>
      </c>
      <c r="F291" s="146" t="s">
        <v>3205</v>
      </c>
      <c r="I291" s="147"/>
      <c r="L291" s="35"/>
      <c r="M291" s="148"/>
      <c r="T291" s="56"/>
      <c r="AT291" s="19" t="s">
        <v>175</v>
      </c>
      <c r="AU291" s="19" t="s">
        <v>87</v>
      </c>
    </row>
    <row r="292" spans="2:65" s="12" customFormat="1" ht="10.199999999999999">
      <c r="B292" s="149"/>
      <c r="D292" s="150" t="s">
        <v>177</v>
      </c>
      <c r="E292" s="151" t="s">
        <v>31</v>
      </c>
      <c r="F292" s="152" t="s">
        <v>3206</v>
      </c>
      <c r="H292" s="151" t="s">
        <v>31</v>
      </c>
      <c r="I292" s="153"/>
      <c r="L292" s="149"/>
      <c r="M292" s="154"/>
      <c r="T292" s="155"/>
      <c r="AT292" s="151" t="s">
        <v>177</v>
      </c>
      <c r="AU292" s="151" t="s">
        <v>87</v>
      </c>
      <c r="AV292" s="12" t="s">
        <v>39</v>
      </c>
      <c r="AW292" s="12" t="s">
        <v>38</v>
      </c>
      <c r="AX292" s="12" t="s">
        <v>78</v>
      </c>
      <c r="AY292" s="151" t="s">
        <v>165</v>
      </c>
    </row>
    <row r="293" spans="2:65" s="13" customFormat="1" ht="10.199999999999999">
      <c r="B293" s="156"/>
      <c r="D293" s="150" t="s">
        <v>177</v>
      </c>
      <c r="E293" s="157" t="s">
        <v>31</v>
      </c>
      <c r="F293" s="158" t="s">
        <v>3207</v>
      </c>
      <c r="H293" s="159">
        <v>0.96</v>
      </c>
      <c r="I293" s="160"/>
      <c r="L293" s="156"/>
      <c r="M293" s="161"/>
      <c r="T293" s="162"/>
      <c r="AT293" s="157" t="s">
        <v>177</v>
      </c>
      <c r="AU293" s="157" t="s">
        <v>87</v>
      </c>
      <c r="AV293" s="13" t="s">
        <v>87</v>
      </c>
      <c r="AW293" s="13" t="s">
        <v>38</v>
      </c>
      <c r="AX293" s="13" t="s">
        <v>78</v>
      </c>
      <c r="AY293" s="157" t="s">
        <v>165</v>
      </c>
    </row>
    <row r="294" spans="2:65" s="14" customFormat="1" ht="10.199999999999999">
      <c r="B294" s="163"/>
      <c r="D294" s="150" t="s">
        <v>177</v>
      </c>
      <c r="E294" s="164" t="s">
        <v>31</v>
      </c>
      <c r="F294" s="165" t="s">
        <v>180</v>
      </c>
      <c r="H294" s="166">
        <v>0.96</v>
      </c>
      <c r="I294" s="167"/>
      <c r="L294" s="163"/>
      <c r="M294" s="168"/>
      <c r="T294" s="169"/>
      <c r="AT294" s="164" t="s">
        <v>177</v>
      </c>
      <c r="AU294" s="164" t="s">
        <v>87</v>
      </c>
      <c r="AV294" s="14" t="s">
        <v>173</v>
      </c>
      <c r="AW294" s="14" t="s">
        <v>38</v>
      </c>
      <c r="AX294" s="14" t="s">
        <v>39</v>
      </c>
      <c r="AY294" s="164" t="s">
        <v>165</v>
      </c>
    </row>
    <row r="295" spans="2:65" s="1" customFormat="1" ht="16.5" customHeight="1">
      <c r="B295" s="35"/>
      <c r="C295" s="132" t="s">
        <v>548</v>
      </c>
      <c r="D295" s="132" t="s">
        <v>168</v>
      </c>
      <c r="E295" s="133" t="s">
        <v>3208</v>
      </c>
      <c r="F295" s="134" t="s">
        <v>3209</v>
      </c>
      <c r="G295" s="135" t="s">
        <v>183</v>
      </c>
      <c r="H295" s="136">
        <v>9.6</v>
      </c>
      <c r="I295" s="137"/>
      <c r="J295" s="138">
        <f>ROUND(I295*H295,2)</f>
        <v>0</v>
      </c>
      <c r="K295" s="134" t="s">
        <v>172</v>
      </c>
      <c r="L295" s="35"/>
      <c r="M295" s="139" t="s">
        <v>31</v>
      </c>
      <c r="N295" s="140" t="s">
        <v>49</v>
      </c>
      <c r="P295" s="141">
        <f>O295*H295</f>
        <v>0</v>
      </c>
      <c r="Q295" s="141">
        <v>2.64E-3</v>
      </c>
      <c r="R295" s="141">
        <f>Q295*H295</f>
        <v>2.5343999999999998E-2</v>
      </c>
      <c r="S295" s="141">
        <v>0</v>
      </c>
      <c r="T295" s="142">
        <f>S295*H295</f>
        <v>0</v>
      </c>
      <c r="AR295" s="143" t="s">
        <v>173</v>
      </c>
      <c r="AT295" s="143" t="s">
        <v>168</v>
      </c>
      <c r="AU295" s="143" t="s">
        <v>87</v>
      </c>
      <c r="AY295" s="19" t="s">
        <v>165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9" t="s">
        <v>39</v>
      </c>
      <c r="BK295" s="144">
        <f>ROUND(I295*H295,2)</f>
        <v>0</v>
      </c>
      <c r="BL295" s="19" t="s">
        <v>173</v>
      </c>
      <c r="BM295" s="143" t="s">
        <v>3210</v>
      </c>
    </row>
    <row r="296" spans="2:65" s="1" customFormat="1" ht="10.199999999999999" hidden="1">
      <c r="B296" s="35"/>
      <c r="D296" s="145" t="s">
        <v>175</v>
      </c>
      <c r="F296" s="146" t="s">
        <v>3211</v>
      </c>
      <c r="I296" s="147"/>
      <c r="L296" s="35"/>
      <c r="M296" s="148"/>
      <c r="T296" s="56"/>
      <c r="AT296" s="19" t="s">
        <v>175</v>
      </c>
      <c r="AU296" s="19" t="s">
        <v>87</v>
      </c>
    </row>
    <row r="297" spans="2:65" s="12" customFormat="1" ht="10.199999999999999">
      <c r="B297" s="149"/>
      <c r="D297" s="150" t="s">
        <v>177</v>
      </c>
      <c r="E297" s="151" t="s">
        <v>31</v>
      </c>
      <c r="F297" s="152" t="s">
        <v>3206</v>
      </c>
      <c r="H297" s="151" t="s">
        <v>31</v>
      </c>
      <c r="I297" s="153"/>
      <c r="L297" s="149"/>
      <c r="M297" s="154"/>
      <c r="T297" s="155"/>
      <c r="AT297" s="151" t="s">
        <v>177</v>
      </c>
      <c r="AU297" s="151" t="s">
        <v>87</v>
      </c>
      <c r="AV297" s="12" t="s">
        <v>39</v>
      </c>
      <c r="AW297" s="12" t="s">
        <v>38</v>
      </c>
      <c r="AX297" s="12" t="s">
        <v>78</v>
      </c>
      <c r="AY297" s="151" t="s">
        <v>165</v>
      </c>
    </row>
    <row r="298" spans="2:65" s="13" customFormat="1" ht="10.199999999999999">
      <c r="B298" s="156"/>
      <c r="D298" s="150" t="s">
        <v>177</v>
      </c>
      <c r="E298" s="157" t="s">
        <v>31</v>
      </c>
      <c r="F298" s="158" t="s">
        <v>3212</v>
      </c>
      <c r="H298" s="159">
        <v>9.6</v>
      </c>
      <c r="I298" s="160"/>
      <c r="L298" s="156"/>
      <c r="M298" s="161"/>
      <c r="T298" s="162"/>
      <c r="AT298" s="157" t="s">
        <v>177</v>
      </c>
      <c r="AU298" s="157" t="s">
        <v>87</v>
      </c>
      <c r="AV298" s="13" t="s">
        <v>87</v>
      </c>
      <c r="AW298" s="13" t="s">
        <v>38</v>
      </c>
      <c r="AX298" s="13" t="s">
        <v>78</v>
      </c>
      <c r="AY298" s="157" t="s">
        <v>165</v>
      </c>
    </row>
    <row r="299" spans="2:65" s="14" customFormat="1" ht="10.199999999999999">
      <c r="B299" s="163"/>
      <c r="D299" s="150" t="s">
        <v>177</v>
      </c>
      <c r="E299" s="164" t="s">
        <v>31</v>
      </c>
      <c r="F299" s="165" t="s">
        <v>180</v>
      </c>
      <c r="H299" s="166">
        <v>9.6</v>
      </c>
      <c r="I299" s="167"/>
      <c r="L299" s="163"/>
      <c r="M299" s="168"/>
      <c r="T299" s="169"/>
      <c r="AT299" s="164" t="s">
        <v>177</v>
      </c>
      <c r="AU299" s="164" t="s">
        <v>87</v>
      </c>
      <c r="AV299" s="14" t="s">
        <v>173</v>
      </c>
      <c r="AW299" s="14" t="s">
        <v>38</v>
      </c>
      <c r="AX299" s="14" t="s">
        <v>39</v>
      </c>
      <c r="AY299" s="164" t="s">
        <v>165</v>
      </c>
    </row>
    <row r="300" spans="2:65" s="1" customFormat="1" ht="16.5" customHeight="1">
      <c r="B300" s="35"/>
      <c r="C300" s="132" t="s">
        <v>556</v>
      </c>
      <c r="D300" s="132" t="s">
        <v>168</v>
      </c>
      <c r="E300" s="133" t="s">
        <v>3213</v>
      </c>
      <c r="F300" s="134" t="s">
        <v>3214</v>
      </c>
      <c r="G300" s="135" t="s">
        <v>183</v>
      </c>
      <c r="H300" s="136">
        <v>9.6</v>
      </c>
      <c r="I300" s="137"/>
      <c r="J300" s="138">
        <f>ROUND(I300*H300,2)</f>
        <v>0</v>
      </c>
      <c r="K300" s="134" t="s">
        <v>172</v>
      </c>
      <c r="L300" s="35"/>
      <c r="M300" s="139" t="s">
        <v>31</v>
      </c>
      <c r="N300" s="140" t="s">
        <v>49</v>
      </c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143" t="s">
        <v>173</v>
      </c>
      <c r="AT300" s="143" t="s">
        <v>168</v>
      </c>
      <c r="AU300" s="143" t="s">
        <v>87</v>
      </c>
      <c r="AY300" s="19" t="s">
        <v>165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9" t="s">
        <v>39</v>
      </c>
      <c r="BK300" s="144">
        <f>ROUND(I300*H300,2)</f>
        <v>0</v>
      </c>
      <c r="BL300" s="19" t="s">
        <v>173</v>
      </c>
      <c r="BM300" s="143" t="s">
        <v>3215</v>
      </c>
    </row>
    <row r="301" spans="2:65" s="1" customFormat="1" ht="10.199999999999999" hidden="1">
      <c r="B301" s="35"/>
      <c r="D301" s="145" t="s">
        <v>175</v>
      </c>
      <c r="F301" s="146" t="s">
        <v>3216</v>
      </c>
      <c r="I301" s="147"/>
      <c r="L301" s="35"/>
      <c r="M301" s="148"/>
      <c r="T301" s="56"/>
      <c r="AT301" s="19" t="s">
        <v>175</v>
      </c>
      <c r="AU301" s="19" t="s">
        <v>87</v>
      </c>
    </row>
    <row r="302" spans="2:65" s="1" customFormat="1" ht="24.15" customHeight="1">
      <c r="B302" s="35"/>
      <c r="C302" s="132" t="s">
        <v>561</v>
      </c>
      <c r="D302" s="132" t="s">
        <v>168</v>
      </c>
      <c r="E302" s="133" t="s">
        <v>3217</v>
      </c>
      <c r="F302" s="134" t="s">
        <v>3218</v>
      </c>
      <c r="G302" s="135" t="s">
        <v>1278</v>
      </c>
      <c r="H302" s="136">
        <v>8.4000000000000005E-2</v>
      </c>
      <c r="I302" s="137"/>
      <c r="J302" s="138">
        <f>ROUND(I302*H302,2)</f>
        <v>0</v>
      </c>
      <c r="K302" s="134" t="s">
        <v>172</v>
      </c>
      <c r="L302" s="35"/>
      <c r="M302" s="139" t="s">
        <v>31</v>
      </c>
      <c r="N302" s="140" t="s">
        <v>49</v>
      </c>
      <c r="P302" s="141">
        <f>O302*H302</f>
        <v>0</v>
      </c>
      <c r="Q302" s="141">
        <v>1.06277</v>
      </c>
      <c r="R302" s="141">
        <f>Q302*H302</f>
        <v>8.9272680000000007E-2</v>
      </c>
      <c r="S302" s="141">
        <v>0</v>
      </c>
      <c r="T302" s="142">
        <f>S302*H302</f>
        <v>0</v>
      </c>
      <c r="AR302" s="143" t="s">
        <v>173</v>
      </c>
      <c r="AT302" s="143" t="s">
        <v>168</v>
      </c>
      <c r="AU302" s="143" t="s">
        <v>87</v>
      </c>
      <c r="AY302" s="19" t="s">
        <v>165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9" t="s">
        <v>39</v>
      </c>
      <c r="BK302" s="144">
        <f>ROUND(I302*H302,2)</f>
        <v>0</v>
      </c>
      <c r="BL302" s="19" t="s">
        <v>173</v>
      </c>
      <c r="BM302" s="143" t="s">
        <v>3219</v>
      </c>
    </row>
    <row r="303" spans="2:65" s="1" customFormat="1" ht="10.199999999999999" hidden="1">
      <c r="B303" s="35"/>
      <c r="D303" s="145" t="s">
        <v>175</v>
      </c>
      <c r="F303" s="146" t="s">
        <v>3220</v>
      </c>
      <c r="I303" s="147"/>
      <c r="L303" s="35"/>
      <c r="M303" s="148"/>
      <c r="T303" s="56"/>
      <c r="AT303" s="19" t="s">
        <v>175</v>
      </c>
      <c r="AU303" s="19" t="s">
        <v>87</v>
      </c>
    </row>
    <row r="304" spans="2:65" s="12" customFormat="1" ht="10.199999999999999">
      <c r="B304" s="149"/>
      <c r="D304" s="150" t="s">
        <v>177</v>
      </c>
      <c r="E304" s="151" t="s">
        <v>31</v>
      </c>
      <c r="F304" s="152" t="s">
        <v>3206</v>
      </c>
      <c r="H304" s="151" t="s">
        <v>31</v>
      </c>
      <c r="I304" s="153"/>
      <c r="L304" s="149"/>
      <c r="M304" s="154"/>
      <c r="T304" s="155"/>
      <c r="AT304" s="151" t="s">
        <v>177</v>
      </c>
      <c r="AU304" s="151" t="s">
        <v>87</v>
      </c>
      <c r="AV304" s="12" t="s">
        <v>39</v>
      </c>
      <c r="AW304" s="12" t="s">
        <v>38</v>
      </c>
      <c r="AX304" s="12" t="s">
        <v>78</v>
      </c>
      <c r="AY304" s="151" t="s">
        <v>165</v>
      </c>
    </row>
    <row r="305" spans="2:65" s="13" customFormat="1" ht="10.199999999999999">
      <c r="B305" s="156"/>
      <c r="D305" s="150" t="s">
        <v>177</v>
      </c>
      <c r="E305" s="157" t="s">
        <v>31</v>
      </c>
      <c r="F305" s="158" t="s">
        <v>3221</v>
      </c>
      <c r="H305" s="159">
        <v>8.4000000000000005E-2</v>
      </c>
      <c r="I305" s="160"/>
      <c r="L305" s="156"/>
      <c r="M305" s="161"/>
      <c r="T305" s="162"/>
      <c r="AT305" s="157" t="s">
        <v>177</v>
      </c>
      <c r="AU305" s="157" t="s">
        <v>87</v>
      </c>
      <c r="AV305" s="13" t="s">
        <v>87</v>
      </c>
      <c r="AW305" s="13" t="s">
        <v>38</v>
      </c>
      <c r="AX305" s="13" t="s">
        <v>78</v>
      </c>
      <c r="AY305" s="157" t="s">
        <v>165</v>
      </c>
    </row>
    <row r="306" spans="2:65" s="14" customFormat="1" ht="10.199999999999999">
      <c r="B306" s="163"/>
      <c r="D306" s="150" t="s">
        <v>177</v>
      </c>
      <c r="E306" s="164" t="s">
        <v>31</v>
      </c>
      <c r="F306" s="165" t="s">
        <v>180</v>
      </c>
      <c r="H306" s="166">
        <v>8.4000000000000005E-2</v>
      </c>
      <c r="I306" s="167"/>
      <c r="L306" s="163"/>
      <c r="M306" s="168"/>
      <c r="T306" s="169"/>
      <c r="AT306" s="164" t="s">
        <v>177</v>
      </c>
      <c r="AU306" s="164" t="s">
        <v>87</v>
      </c>
      <c r="AV306" s="14" t="s">
        <v>173</v>
      </c>
      <c r="AW306" s="14" t="s">
        <v>38</v>
      </c>
      <c r="AX306" s="14" t="s">
        <v>39</v>
      </c>
      <c r="AY306" s="164" t="s">
        <v>165</v>
      </c>
    </row>
    <row r="307" spans="2:65" s="1" customFormat="1" ht="21.75" customHeight="1">
      <c r="B307" s="35"/>
      <c r="C307" s="132" t="s">
        <v>568</v>
      </c>
      <c r="D307" s="132" t="s">
        <v>168</v>
      </c>
      <c r="E307" s="133" t="s">
        <v>3222</v>
      </c>
      <c r="F307" s="134" t="s">
        <v>3223</v>
      </c>
      <c r="G307" s="135" t="s">
        <v>183</v>
      </c>
      <c r="H307" s="136">
        <v>0.72</v>
      </c>
      <c r="I307" s="137"/>
      <c r="J307" s="138">
        <f>ROUND(I307*H307,2)</f>
        <v>0</v>
      </c>
      <c r="K307" s="134" t="s">
        <v>31</v>
      </c>
      <c r="L307" s="35"/>
      <c r="M307" s="139" t="s">
        <v>31</v>
      </c>
      <c r="N307" s="140" t="s">
        <v>49</v>
      </c>
      <c r="P307" s="141">
        <f>O307*H307</f>
        <v>0</v>
      </c>
      <c r="Q307" s="141">
        <v>5.3240000000000003E-2</v>
      </c>
      <c r="R307" s="141">
        <f>Q307*H307</f>
        <v>3.83328E-2</v>
      </c>
      <c r="S307" s="141">
        <v>0</v>
      </c>
      <c r="T307" s="142">
        <f>S307*H307</f>
        <v>0</v>
      </c>
      <c r="AR307" s="143" t="s">
        <v>173</v>
      </c>
      <c r="AT307" s="143" t="s">
        <v>168</v>
      </c>
      <c r="AU307" s="143" t="s">
        <v>87</v>
      </c>
      <c r="AY307" s="19" t="s">
        <v>165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9" t="s">
        <v>39</v>
      </c>
      <c r="BK307" s="144">
        <f>ROUND(I307*H307,2)</f>
        <v>0</v>
      </c>
      <c r="BL307" s="19" t="s">
        <v>173</v>
      </c>
      <c r="BM307" s="143" t="s">
        <v>3224</v>
      </c>
    </row>
    <row r="308" spans="2:65" s="12" customFormat="1" ht="10.199999999999999">
      <c r="B308" s="149"/>
      <c r="D308" s="150" t="s">
        <v>177</v>
      </c>
      <c r="E308" s="151" t="s">
        <v>31</v>
      </c>
      <c r="F308" s="152" t="s">
        <v>3225</v>
      </c>
      <c r="H308" s="151" t="s">
        <v>31</v>
      </c>
      <c r="I308" s="153"/>
      <c r="L308" s="149"/>
      <c r="M308" s="154"/>
      <c r="T308" s="155"/>
      <c r="AT308" s="151" t="s">
        <v>177</v>
      </c>
      <c r="AU308" s="151" t="s">
        <v>87</v>
      </c>
      <c r="AV308" s="12" t="s">
        <v>39</v>
      </c>
      <c r="AW308" s="12" t="s">
        <v>38</v>
      </c>
      <c r="AX308" s="12" t="s">
        <v>78</v>
      </c>
      <c r="AY308" s="151" t="s">
        <v>165</v>
      </c>
    </row>
    <row r="309" spans="2:65" s="13" customFormat="1" ht="10.199999999999999">
      <c r="B309" s="156"/>
      <c r="D309" s="150" t="s">
        <v>177</v>
      </c>
      <c r="E309" s="157" t="s">
        <v>31</v>
      </c>
      <c r="F309" s="158" t="s">
        <v>3226</v>
      </c>
      <c r="H309" s="159">
        <v>0.72</v>
      </c>
      <c r="I309" s="160"/>
      <c r="L309" s="156"/>
      <c r="M309" s="161"/>
      <c r="T309" s="162"/>
      <c r="AT309" s="157" t="s">
        <v>177</v>
      </c>
      <c r="AU309" s="157" t="s">
        <v>87</v>
      </c>
      <c r="AV309" s="13" t="s">
        <v>87</v>
      </c>
      <c r="AW309" s="13" t="s">
        <v>38</v>
      </c>
      <c r="AX309" s="13" t="s">
        <v>78</v>
      </c>
      <c r="AY309" s="157" t="s">
        <v>165</v>
      </c>
    </row>
    <row r="310" spans="2:65" s="14" customFormat="1" ht="10.199999999999999">
      <c r="B310" s="163"/>
      <c r="D310" s="150" t="s">
        <v>177</v>
      </c>
      <c r="E310" s="164" t="s">
        <v>31</v>
      </c>
      <c r="F310" s="165" t="s">
        <v>180</v>
      </c>
      <c r="H310" s="166">
        <v>0.72</v>
      </c>
      <c r="I310" s="167"/>
      <c r="L310" s="163"/>
      <c r="M310" s="168"/>
      <c r="T310" s="169"/>
      <c r="AT310" s="164" t="s">
        <v>177</v>
      </c>
      <c r="AU310" s="164" t="s">
        <v>87</v>
      </c>
      <c r="AV310" s="14" t="s">
        <v>173</v>
      </c>
      <c r="AW310" s="14" t="s">
        <v>38</v>
      </c>
      <c r="AX310" s="14" t="s">
        <v>39</v>
      </c>
      <c r="AY310" s="164" t="s">
        <v>165</v>
      </c>
    </row>
    <row r="311" spans="2:65" s="11" customFormat="1" ht="22.8" customHeight="1">
      <c r="B311" s="120"/>
      <c r="D311" s="121" t="s">
        <v>77</v>
      </c>
      <c r="E311" s="130" t="s">
        <v>173</v>
      </c>
      <c r="F311" s="130" t="s">
        <v>2618</v>
      </c>
      <c r="I311" s="123"/>
      <c r="J311" s="131">
        <f>BK311</f>
        <v>0</v>
      </c>
      <c r="L311" s="120"/>
      <c r="M311" s="125"/>
      <c r="P311" s="126">
        <f>SUM(P312:P317)</f>
        <v>0</v>
      </c>
      <c r="R311" s="126">
        <f>SUM(R312:R317)</f>
        <v>0.69240000000000002</v>
      </c>
      <c r="T311" s="127">
        <f>SUM(T312:T317)</f>
        <v>0</v>
      </c>
      <c r="AR311" s="121" t="s">
        <v>39</v>
      </c>
      <c r="AT311" s="128" t="s">
        <v>77</v>
      </c>
      <c r="AU311" s="128" t="s">
        <v>39</v>
      </c>
      <c r="AY311" s="121" t="s">
        <v>165</v>
      </c>
      <c r="BK311" s="129">
        <f>SUM(BK312:BK317)</f>
        <v>0</v>
      </c>
    </row>
    <row r="312" spans="2:65" s="1" customFormat="1" ht="37.799999999999997" customHeight="1">
      <c r="B312" s="35"/>
      <c r="C312" s="132" t="s">
        <v>585</v>
      </c>
      <c r="D312" s="132" t="s">
        <v>168</v>
      </c>
      <c r="E312" s="133" t="s">
        <v>3227</v>
      </c>
      <c r="F312" s="134" t="s">
        <v>3228</v>
      </c>
      <c r="G312" s="135" t="s">
        <v>1278</v>
      </c>
      <c r="H312" s="136">
        <v>0.69199999999999995</v>
      </c>
      <c r="I312" s="137"/>
      <c r="J312" s="138">
        <f>ROUND(I312*H312,2)</f>
        <v>0</v>
      </c>
      <c r="K312" s="134" t="s">
        <v>172</v>
      </c>
      <c r="L312" s="35"/>
      <c r="M312" s="139" t="s">
        <v>31</v>
      </c>
      <c r="N312" s="140" t="s">
        <v>49</v>
      </c>
      <c r="P312" s="141">
        <f>O312*H312</f>
        <v>0</v>
      </c>
      <c r="Q312" s="141">
        <v>0</v>
      </c>
      <c r="R312" s="141">
        <f>Q312*H312</f>
        <v>0</v>
      </c>
      <c r="S312" s="141">
        <v>0</v>
      </c>
      <c r="T312" s="142">
        <f>S312*H312</f>
        <v>0</v>
      </c>
      <c r="AR312" s="143" t="s">
        <v>173</v>
      </c>
      <c r="AT312" s="143" t="s">
        <v>168</v>
      </c>
      <c r="AU312" s="143" t="s">
        <v>87</v>
      </c>
      <c r="AY312" s="19" t="s">
        <v>165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9" t="s">
        <v>39</v>
      </c>
      <c r="BK312" s="144">
        <f>ROUND(I312*H312,2)</f>
        <v>0</v>
      </c>
      <c r="BL312" s="19" t="s">
        <v>173</v>
      </c>
      <c r="BM312" s="143" t="s">
        <v>3229</v>
      </c>
    </row>
    <row r="313" spans="2:65" s="1" customFormat="1" ht="10.199999999999999" hidden="1">
      <c r="B313" s="35"/>
      <c r="D313" s="145" t="s">
        <v>175</v>
      </c>
      <c r="F313" s="146" t="s">
        <v>3230</v>
      </c>
      <c r="I313" s="147"/>
      <c r="L313" s="35"/>
      <c r="M313" s="148"/>
      <c r="T313" s="56"/>
      <c r="AT313" s="19" t="s">
        <v>175</v>
      </c>
      <c r="AU313" s="19" t="s">
        <v>87</v>
      </c>
    </row>
    <row r="314" spans="2:65" s="12" customFormat="1" ht="10.199999999999999">
      <c r="B314" s="149"/>
      <c r="D314" s="150" t="s">
        <v>177</v>
      </c>
      <c r="E314" s="151" t="s">
        <v>31</v>
      </c>
      <c r="F314" s="152" t="s">
        <v>3231</v>
      </c>
      <c r="H314" s="151" t="s">
        <v>31</v>
      </c>
      <c r="I314" s="153"/>
      <c r="L314" s="149"/>
      <c r="M314" s="154"/>
      <c r="T314" s="155"/>
      <c r="AT314" s="151" t="s">
        <v>177</v>
      </c>
      <c r="AU314" s="151" t="s">
        <v>87</v>
      </c>
      <c r="AV314" s="12" t="s">
        <v>39</v>
      </c>
      <c r="AW314" s="12" t="s">
        <v>38</v>
      </c>
      <c r="AX314" s="12" t="s">
        <v>78</v>
      </c>
      <c r="AY314" s="151" t="s">
        <v>165</v>
      </c>
    </row>
    <row r="315" spans="2:65" s="13" customFormat="1" ht="10.199999999999999">
      <c r="B315" s="156"/>
      <c r="D315" s="150" t="s">
        <v>177</v>
      </c>
      <c r="E315" s="157" t="s">
        <v>31</v>
      </c>
      <c r="F315" s="158" t="s">
        <v>3232</v>
      </c>
      <c r="H315" s="159">
        <v>0.69199999999999995</v>
      </c>
      <c r="I315" s="160"/>
      <c r="L315" s="156"/>
      <c r="M315" s="161"/>
      <c r="T315" s="162"/>
      <c r="AT315" s="157" t="s">
        <v>177</v>
      </c>
      <c r="AU315" s="157" t="s">
        <v>87</v>
      </c>
      <c r="AV315" s="13" t="s">
        <v>87</v>
      </c>
      <c r="AW315" s="13" t="s">
        <v>38</v>
      </c>
      <c r="AX315" s="13" t="s">
        <v>78</v>
      </c>
      <c r="AY315" s="157" t="s">
        <v>165</v>
      </c>
    </row>
    <row r="316" spans="2:65" s="14" customFormat="1" ht="10.199999999999999">
      <c r="B316" s="163"/>
      <c r="D316" s="150" t="s">
        <v>177</v>
      </c>
      <c r="E316" s="164" t="s">
        <v>31</v>
      </c>
      <c r="F316" s="165" t="s">
        <v>180</v>
      </c>
      <c r="H316" s="166">
        <v>0.69199999999999995</v>
      </c>
      <c r="I316" s="167"/>
      <c r="L316" s="163"/>
      <c r="M316" s="168"/>
      <c r="T316" s="169"/>
      <c r="AT316" s="164" t="s">
        <v>177</v>
      </c>
      <c r="AU316" s="164" t="s">
        <v>87</v>
      </c>
      <c r="AV316" s="14" t="s">
        <v>173</v>
      </c>
      <c r="AW316" s="14" t="s">
        <v>38</v>
      </c>
      <c r="AX316" s="14" t="s">
        <v>39</v>
      </c>
      <c r="AY316" s="164" t="s">
        <v>165</v>
      </c>
    </row>
    <row r="317" spans="2:65" s="1" customFormat="1" ht="24.15" customHeight="1">
      <c r="B317" s="35"/>
      <c r="C317" s="177" t="s">
        <v>592</v>
      </c>
      <c r="D317" s="177" t="s">
        <v>409</v>
      </c>
      <c r="E317" s="178" t="s">
        <v>3233</v>
      </c>
      <c r="F317" s="179" t="s">
        <v>3234</v>
      </c>
      <c r="G317" s="180" t="s">
        <v>2009</v>
      </c>
      <c r="H317" s="181">
        <v>692.4</v>
      </c>
      <c r="I317" s="182"/>
      <c r="J317" s="183">
        <f>ROUND(I317*H317,2)</f>
        <v>0</v>
      </c>
      <c r="K317" s="179" t="s">
        <v>31</v>
      </c>
      <c r="L317" s="184"/>
      <c r="M317" s="185" t="s">
        <v>31</v>
      </c>
      <c r="N317" s="186" t="s">
        <v>49</v>
      </c>
      <c r="P317" s="141">
        <f>O317*H317</f>
        <v>0</v>
      </c>
      <c r="Q317" s="141">
        <v>1E-3</v>
      </c>
      <c r="R317" s="141">
        <f>Q317*H317</f>
        <v>0.69240000000000002</v>
      </c>
      <c r="S317" s="141">
        <v>0</v>
      </c>
      <c r="T317" s="142">
        <f>S317*H317</f>
        <v>0</v>
      </c>
      <c r="AR317" s="143" t="s">
        <v>221</v>
      </c>
      <c r="AT317" s="143" t="s">
        <v>409</v>
      </c>
      <c r="AU317" s="143" t="s">
        <v>87</v>
      </c>
      <c r="AY317" s="19" t="s">
        <v>165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9" t="s">
        <v>39</v>
      </c>
      <c r="BK317" s="144">
        <f>ROUND(I317*H317,2)</f>
        <v>0</v>
      </c>
      <c r="BL317" s="19" t="s">
        <v>173</v>
      </c>
      <c r="BM317" s="143" t="s">
        <v>3235</v>
      </c>
    </row>
    <row r="318" spans="2:65" s="11" customFormat="1" ht="22.8" customHeight="1">
      <c r="B318" s="120"/>
      <c r="D318" s="121" t="s">
        <v>77</v>
      </c>
      <c r="E318" s="130" t="s">
        <v>202</v>
      </c>
      <c r="F318" s="130" t="s">
        <v>2687</v>
      </c>
      <c r="I318" s="123"/>
      <c r="J318" s="131">
        <f>BK318</f>
        <v>0</v>
      </c>
      <c r="L318" s="120"/>
      <c r="M318" s="125"/>
      <c r="P318" s="126">
        <f>SUM(P319:P377)</f>
        <v>0</v>
      </c>
      <c r="R318" s="126">
        <f>SUM(R319:R377)</f>
        <v>120.19272000000001</v>
      </c>
      <c r="T318" s="127">
        <f>SUM(T319:T377)</f>
        <v>0</v>
      </c>
      <c r="AR318" s="121" t="s">
        <v>39</v>
      </c>
      <c r="AT318" s="128" t="s">
        <v>77</v>
      </c>
      <c r="AU318" s="128" t="s">
        <v>39</v>
      </c>
      <c r="AY318" s="121" t="s">
        <v>165</v>
      </c>
      <c r="BK318" s="129">
        <f>SUM(BK319:BK377)</f>
        <v>0</v>
      </c>
    </row>
    <row r="319" spans="2:65" s="1" customFormat="1" ht="78" customHeight="1">
      <c r="B319" s="35"/>
      <c r="C319" s="132" t="s">
        <v>610</v>
      </c>
      <c r="D319" s="132" t="s">
        <v>168</v>
      </c>
      <c r="E319" s="133" t="s">
        <v>3236</v>
      </c>
      <c r="F319" s="134" t="s">
        <v>3237</v>
      </c>
      <c r="G319" s="135" t="s">
        <v>183</v>
      </c>
      <c r="H319" s="136">
        <v>157.01</v>
      </c>
      <c r="I319" s="137"/>
      <c r="J319" s="138">
        <f>ROUND(I319*H319,2)</f>
        <v>0</v>
      </c>
      <c r="K319" s="134" t="s">
        <v>172</v>
      </c>
      <c r="L319" s="35"/>
      <c r="M319" s="139" t="s">
        <v>31</v>
      </c>
      <c r="N319" s="140" t="s">
        <v>49</v>
      </c>
      <c r="P319" s="141">
        <f>O319*H319</f>
        <v>0</v>
      </c>
      <c r="Q319" s="141">
        <v>0.10100000000000001</v>
      </c>
      <c r="R319" s="141">
        <f>Q319*H319</f>
        <v>15.85801</v>
      </c>
      <c r="S319" s="141">
        <v>0</v>
      </c>
      <c r="T319" s="142">
        <f>S319*H319</f>
        <v>0</v>
      </c>
      <c r="AR319" s="143" t="s">
        <v>173</v>
      </c>
      <c r="AT319" s="143" t="s">
        <v>168</v>
      </c>
      <c r="AU319" s="143" t="s">
        <v>87</v>
      </c>
      <c r="AY319" s="19" t="s">
        <v>165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9" t="s">
        <v>39</v>
      </c>
      <c r="BK319" s="144">
        <f>ROUND(I319*H319,2)</f>
        <v>0</v>
      </c>
      <c r="BL319" s="19" t="s">
        <v>173</v>
      </c>
      <c r="BM319" s="143" t="s">
        <v>3238</v>
      </c>
    </row>
    <row r="320" spans="2:65" s="1" customFormat="1" ht="10.199999999999999" hidden="1">
      <c r="B320" s="35"/>
      <c r="D320" s="145" t="s">
        <v>175</v>
      </c>
      <c r="F320" s="146" t="s">
        <v>3239</v>
      </c>
      <c r="I320" s="147"/>
      <c r="L320" s="35"/>
      <c r="M320" s="148"/>
      <c r="T320" s="56"/>
      <c r="AT320" s="19" t="s">
        <v>175</v>
      </c>
      <c r="AU320" s="19" t="s">
        <v>87</v>
      </c>
    </row>
    <row r="321" spans="2:65" s="12" customFormat="1" ht="10.199999999999999">
      <c r="B321" s="149"/>
      <c r="D321" s="150" t="s">
        <v>177</v>
      </c>
      <c r="E321" s="151" t="s">
        <v>31</v>
      </c>
      <c r="F321" s="152" t="s">
        <v>3240</v>
      </c>
      <c r="H321" s="151" t="s">
        <v>31</v>
      </c>
      <c r="I321" s="153"/>
      <c r="L321" s="149"/>
      <c r="M321" s="154"/>
      <c r="T321" s="155"/>
      <c r="AT321" s="151" t="s">
        <v>177</v>
      </c>
      <c r="AU321" s="151" t="s">
        <v>87</v>
      </c>
      <c r="AV321" s="12" t="s">
        <v>39</v>
      </c>
      <c r="AW321" s="12" t="s">
        <v>38</v>
      </c>
      <c r="AX321" s="12" t="s">
        <v>78</v>
      </c>
      <c r="AY321" s="151" t="s">
        <v>165</v>
      </c>
    </row>
    <row r="322" spans="2:65" s="12" customFormat="1" ht="20.399999999999999">
      <c r="B322" s="149"/>
      <c r="D322" s="150" t="s">
        <v>177</v>
      </c>
      <c r="E322" s="151" t="s">
        <v>31</v>
      </c>
      <c r="F322" s="152" t="s">
        <v>3241</v>
      </c>
      <c r="H322" s="151" t="s">
        <v>31</v>
      </c>
      <c r="I322" s="153"/>
      <c r="L322" s="149"/>
      <c r="M322" s="154"/>
      <c r="T322" s="155"/>
      <c r="AT322" s="151" t="s">
        <v>177</v>
      </c>
      <c r="AU322" s="151" t="s">
        <v>87</v>
      </c>
      <c r="AV322" s="12" t="s">
        <v>39</v>
      </c>
      <c r="AW322" s="12" t="s">
        <v>38</v>
      </c>
      <c r="AX322" s="12" t="s">
        <v>78</v>
      </c>
      <c r="AY322" s="151" t="s">
        <v>165</v>
      </c>
    </row>
    <row r="323" spans="2:65" s="13" customFormat="1" ht="10.199999999999999">
      <c r="B323" s="156"/>
      <c r="D323" s="150" t="s">
        <v>177</v>
      </c>
      <c r="E323" s="157" t="s">
        <v>31</v>
      </c>
      <c r="F323" s="158" t="s">
        <v>3021</v>
      </c>
      <c r="H323" s="159">
        <v>2.4700000000000002</v>
      </c>
      <c r="I323" s="160"/>
      <c r="L323" s="156"/>
      <c r="M323" s="161"/>
      <c r="T323" s="162"/>
      <c r="AT323" s="157" t="s">
        <v>177</v>
      </c>
      <c r="AU323" s="157" t="s">
        <v>87</v>
      </c>
      <c r="AV323" s="13" t="s">
        <v>87</v>
      </c>
      <c r="AW323" s="13" t="s">
        <v>38</v>
      </c>
      <c r="AX323" s="13" t="s">
        <v>78</v>
      </c>
      <c r="AY323" s="157" t="s">
        <v>165</v>
      </c>
    </row>
    <row r="324" spans="2:65" s="15" customFormat="1" ht="10.199999999999999">
      <c r="B324" s="170"/>
      <c r="D324" s="150" t="s">
        <v>177</v>
      </c>
      <c r="E324" s="171" t="s">
        <v>31</v>
      </c>
      <c r="F324" s="172" t="s">
        <v>246</v>
      </c>
      <c r="H324" s="173">
        <v>2.4700000000000002</v>
      </c>
      <c r="I324" s="174"/>
      <c r="L324" s="170"/>
      <c r="M324" s="175"/>
      <c r="T324" s="176"/>
      <c r="AT324" s="171" t="s">
        <v>177</v>
      </c>
      <c r="AU324" s="171" t="s">
        <v>87</v>
      </c>
      <c r="AV324" s="15" t="s">
        <v>166</v>
      </c>
      <c r="AW324" s="15" t="s">
        <v>38</v>
      </c>
      <c r="AX324" s="15" t="s">
        <v>78</v>
      </c>
      <c r="AY324" s="171" t="s">
        <v>165</v>
      </c>
    </row>
    <row r="325" spans="2:65" s="12" customFormat="1" ht="10.199999999999999">
      <c r="B325" s="149"/>
      <c r="D325" s="150" t="s">
        <v>177</v>
      </c>
      <c r="E325" s="151" t="s">
        <v>31</v>
      </c>
      <c r="F325" s="152" t="s">
        <v>3242</v>
      </c>
      <c r="H325" s="151" t="s">
        <v>31</v>
      </c>
      <c r="I325" s="153"/>
      <c r="L325" s="149"/>
      <c r="M325" s="154"/>
      <c r="T325" s="155"/>
      <c r="AT325" s="151" t="s">
        <v>177</v>
      </c>
      <c r="AU325" s="151" t="s">
        <v>87</v>
      </c>
      <c r="AV325" s="12" t="s">
        <v>39</v>
      </c>
      <c r="AW325" s="12" t="s">
        <v>38</v>
      </c>
      <c r="AX325" s="12" t="s">
        <v>78</v>
      </c>
      <c r="AY325" s="151" t="s">
        <v>165</v>
      </c>
    </row>
    <row r="326" spans="2:65" s="12" customFormat="1" ht="20.399999999999999">
      <c r="B326" s="149"/>
      <c r="D326" s="150" t="s">
        <v>177</v>
      </c>
      <c r="E326" s="151" t="s">
        <v>31</v>
      </c>
      <c r="F326" s="152" t="s">
        <v>3243</v>
      </c>
      <c r="H326" s="151" t="s">
        <v>31</v>
      </c>
      <c r="I326" s="153"/>
      <c r="L326" s="149"/>
      <c r="M326" s="154"/>
      <c r="T326" s="155"/>
      <c r="AT326" s="151" t="s">
        <v>177</v>
      </c>
      <c r="AU326" s="151" t="s">
        <v>87</v>
      </c>
      <c r="AV326" s="12" t="s">
        <v>39</v>
      </c>
      <c r="AW326" s="12" t="s">
        <v>38</v>
      </c>
      <c r="AX326" s="12" t="s">
        <v>78</v>
      </c>
      <c r="AY326" s="151" t="s">
        <v>165</v>
      </c>
    </row>
    <row r="327" spans="2:65" s="13" customFormat="1" ht="10.199999999999999">
      <c r="B327" s="156"/>
      <c r="D327" s="150" t="s">
        <v>177</v>
      </c>
      <c r="E327" s="157" t="s">
        <v>31</v>
      </c>
      <c r="F327" s="158" t="s">
        <v>3028</v>
      </c>
      <c r="H327" s="159">
        <v>6.02</v>
      </c>
      <c r="I327" s="160"/>
      <c r="L327" s="156"/>
      <c r="M327" s="161"/>
      <c r="T327" s="162"/>
      <c r="AT327" s="157" t="s">
        <v>177</v>
      </c>
      <c r="AU327" s="157" t="s">
        <v>87</v>
      </c>
      <c r="AV327" s="13" t="s">
        <v>87</v>
      </c>
      <c r="AW327" s="13" t="s">
        <v>38</v>
      </c>
      <c r="AX327" s="13" t="s">
        <v>78</v>
      </c>
      <c r="AY327" s="157" t="s">
        <v>165</v>
      </c>
    </row>
    <row r="328" spans="2:65" s="12" customFormat="1" ht="20.399999999999999">
      <c r="B328" s="149"/>
      <c r="D328" s="150" t="s">
        <v>177</v>
      </c>
      <c r="E328" s="151" t="s">
        <v>31</v>
      </c>
      <c r="F328" s="152" t="s">
        <v>3244</v>
      </c>
      <c r="H328" s="151" t="s">
        <v>31</v>
      </c>
      <c r="I328" s="153"/>
      <c r="L328" s="149"/>
      <c r="M328" s="154"/>
      <c r="T328" s="155"/>
      <c r="AT328" s="151" t="s">
        <v>177</v>
      </c>
      <c r="AU328" s="151" t="s">
        <v>87</v>
      </c>
      <c r="AV328" s="12" t="s">
        <v>39</v>
      </c>
      <c r="AW328" s="12" t="s">
        <v>38</v>
      </c>
      <c r="AX328" s="12" t="s">
        <v>78</v>
      </c>
      <c r="AY328" s="151" t="s">
        <v>165</v>
      </c>
    </row>
    <row r="329" spans="2:65" s="13" customFormat="1" ht="10.199999999999999">
      <c r="B329" s="156"/>
      <c r="D329" s="150" t="s">
        <v>177</v>
      </c>
      <c r="E329" s="157" t="s">
        <v>31</v>
      </c>
      <c r="F329" s="158" t="s">
        <v>3030</v>
      </c>
      <c r="H329" s="159">
        <v>61.8</v>
      </c>
      <c r="I329" s="160"/>
      <c r="L329" s="156"/>
      <c r="M329" s="161"/>
      <c r="T329" s="162"/>
      <c r="AT329" s="157" t="s">
        <v>177</v>
      </c>
      <c r="AU329" s="157" t="s">
        <v>87</v>
      </c>
      <c r="AV329" s="13" t="s">
        <v>87</v>
      </c>
      <c r="AW329" s="13" t="s">
        <v>38</v>
      </c>
      <c r="AX329" s="13" t="s">
        <v>78</v>
      </c>
      <c r="AY329" s="157" t="s">
        <v>165</v>
      </c>
    </row>
    <row r="330" spans="2:65" s="15" customFormat="1" ht="10.199999999999999">
      <c r="B330" s="170"/>
      <c r="D330" s="150" t="s">
        <v>177</v>
      </c>
      <c r="E330" s="171" t="s">
        <v>31</v>
      </c>
      <c r="F330" s="172" t="s">
        <v>246</v>
      </c>
      <c r="H330" s="173">
        <v>67.819999999999993</v>
      </c>
      <c r="I330" s="174"/>
      <c r="L330" s="170"/>
      <c r="M330" s="175"/>
      <c r="T330" s="176"/>
      <c r="AT330" s="171" t="s">
        <v>177</v>
      </c>
      <c r="AU330" s="171" t="s">
        <v>87</v>
      </c>
      <c r="AV330" s="15" t="s">
        <v>166</v>
      </c>
      <c r="AW330" s="15" t="s">
        <v>38</v>
      </c>
      <c r="AX330" s="15" t="s">
        <v>78</v>
      </c>
      <c r="AY330" s="171" t="s">
        <v>165</v>
      </c>
    </row>
    <row r="331" spans="2:65" s="12" customFormat="1" ht="20.399999999999999">
      <c r="B331" s="149"/>
      <c r="D331" s="150" t="s">
        <v>177</v>
      </c>
      <c r="E331" s="151" t="s">
        <v>31</v>
      </c>
      <c r="F331" s="152" t="s">
        <v>3245</v>
      </c>
      <c r="H331" s="151" t="s">
        <v>31</v>
      </c>
      <c r="I331" s="153"/>
      <c r="L331" s="149"/>
      <c r="M331" s="154"/>
      <c r="T331" s="155"/>
      <c r="AT331" s="151" t="s">
        <v>177</v>
      </c>
      <c r="AU331" s="151" t="s">
        <v>87</v>
      </c>
      <c r="AV331" s="12" t="s">
        <v>39</v>
      </c>
      <c r="AW331" s="12" t="s">
        <v>38</v>
      </c>
      <c r="AX331" s="12" t="s">
        <v>78</v>
      </c>
      <c r="AY331" s="151" t="s">
        <v>165</v>
      </c>
    </row>
    <row r="332" spans="2:65" s="13" customFormat="1" ht="10.199999999999999">
      <c r="B332" s="156"/>
      <c r="D332" s="150" t="s">
        <v>177</v>
      </c>
      <c r="E332" s="157" t="s">
        <v>31</v>
      </c>
      <c r="F332" s="158" t="s">
        <v>3014</v>
      </c>
      <c r="H332" s="159">
        <v>86.72</v>
      </c>
      <c r="I332" s="160"/>
      <c r="L332" s="156"/>
      <c r="M332" s="161"/>
      <c r="T332" s="162"/>
      <c r="AT332" s="157" t="s">
        <v>177</v>
      </c>
      <c r="AU332" s="157" t="s">
        <v>87</v>
      </c>
      <c r="AV332" s="13" t="s">
        <v>87</v>
      </c>
      <c r="AW332" s="13" t="s">
        <v>38</v>
      </c>
      <c r="AX332" s="13" t="s">
        <v>78</v>
      </c>
      <c r="AY332" s="157" t="s">
        <v>165</v>
      </c>
    </row>
    <row r="333" spans="2:65" s="14" customFormat="1" ht="10.199999999999999">
      <c r="B333" s="163"/>
      <c r="D333" s="150" t="s">
        <v>177</v>
      </c>
      <c r="E333" s="164" t="s">
        <v>31</v>
      </c>
      <c r="F333" s="165" t="s">
        <v>180</v>
      </c>
      <c r="H333" s="166">
        <v>157.01</v>
      </c>
      <c r="I333" s="167"/>
      <c r="L333" s="163"/>
      <c r="M333" s="168"/>
      <c r="T333" s="169"/>
      <c r="AT333" s="164" t="s">
        <v>177</v>
      </c>
      <c r="AU333" s="164" t="s">
        <v>87</v>
      </c>
      <c r="AV333" s="14" t="s">
        <v>173</v>
      </c>
      <c r="AW333" s="14" t="s">
        <v>38</v>
      </c>
      <c r="AX333" s="14" t="s">
        <v>39</v>
      </c>
      <c r="AY333" s="164" t="s">
        <v>165</v>
      </c>
    </row>
    <row r="334" spans="2:65" s="1" customFormat="1" ht="24.15" customHeight="1">
      <c r="B334" s="35"/>
      <c r="C334" s="177" t="s">
        <v>617</v>
      </c>
      <c r="D334" s="177" t="s">
        <v>409</v>
      </c>
      <c r="E334" s="178" t="s">
        <v>3246</v>
      </c>
      <c r="F334" s="179" t="s">
        <v>3247</v>
      </c>
      <c r="G334" s="180" t="s">
        <v>183</v>
      </c>
      <c r="H334" s="181">
        <v>169.994</v>
      </c>
      <c r="I334" s="182"/>
      <c r="J334" s="183">
        <f>ROUND(I334*H334,2)</f>
        <v>0</v>
      </c>
      <c r="K334" s="179" t="s">
        <v>172</v>
      </c>
      <c r="L334" s="184"/>
      <c r="M334" s="185" t="s">
        <v>31</v>
      </c>
      <c r="N334" s="186" t="s">
        <v>49</v>
      </c>
      <c r="P334" s="141">
        <f>O334*H334</f>
        <v>0</v>
      </c>
      <c r="Q334" s="141">
        <v>0.115</v>
      </c>
      <c r="R334" s="141">
        <f>Q334*H334</f>
        <v>19.549310000000002</v>
      </c>
      <c r="S334" s="141">
        <v>0</v>
      </c>
      <c r="T334" s="142">
        <f>S334*H334</f>
        <v>0</v>
      </c>
      <c r="AR334" s="143" t="s">
        <v>221</v>
      </c>
      <c r="AT334" s="143" t="s">
        <v>409</v>
      </c>
      <c r="AU334" s="143" t="s">
        <v>87</v>
      </c>
      <c r="AY334" s="19" t="s">
        <v>165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9" t="s">
        <v>39</v>
      </c>
      <c r="BK334" s="144">
        <f>ROUND(I334*H334,2)</f>
        <v>0</v>
      </c>
      <c r="BL334" s="19" t="s">
        <v>173</v>
      </c>
      <c r="BM334" s="143" t="s">
        <v>3248</v>
      </c>
    </row>
    <row r="335" spans="2:65" s="12" customFormat="1" ht="10.199999999999999">
      <c r="B335" s="149"/>
      <c r="D335" s="150" t="s">
        <v>177</v>
      </c>
      <c r="E335" s="151" t="s">
        <v>31</v>
      </c>
      <c r="F335" s="152" t="s">
        <v>3242</v>
      </c>
      <c r="H335" s="151" t="s">
        <v>31</v>
      </c>
      <c r="I335" s="153"/>
      <c r="L335" s="149"/>
      <c r="M335" s="154"/>
      <c r="T335" s="155"/>
      <c r="AT335" s="151" t="s">
        <v>177</v>
      </c>
      <c r="AU335" s="151" t="s">
        <v>87</v>
      </c>
      <c r="AV335" s="12" t="s">
        <v>39</v>
      </c>
      <c r="AW335" s="12" t="s">
        <v>38</v>
      </c>
      <c r="AX335" s="12" t="s">
        <v>78</v>
      </c>
      <c r="AY335" s="151" t="s">
        <v>165</v>
      </c>
    </row>
    <row r="336" spans="2:65" s="12" customFormat="1" ht="20.399999999999999">
      <c r="B336" s="149"/>
      <c r="D336" s="150" t="s">
        <v>177</v>
      </c>
      <c r="E336" s="151" t="s">
        <v>31</v>
      </c>
      <c r="F336" s="152" t="s">
        <v>3243</v>
      </c>
      <c r="H336" s="151" t="s">
        <v>31</v>
      </c>
      <c r="I336" s="153"/>
      <c r="L336" s="149"/>
      <c r="M336" s="154"/>
      <c r="T336" s="155"/>
      <c r="AT336" s="151" t="s">
        <v>177</v>
      </c>
      <c r="AU336" s="151" t="s">
        <v>87</v>
      </c>
      <c r="AV336" s="12" t="s">
        <v>39</v>
      </c>
      <c r="AW336" s="12" t="s">
        <v>38</v>
      </c>
      <c r="AX336" s="12" t="s">
        <v>78</v>
      </c>
      <c r="AY336" s="151" t="s">
        <v>165</v>
      </c>
    </row>
    <row r="337" spans="2:65" s="13" customFormat="1" ht="10.199999999999999">
      <c r="B337" s="156"/>
      <c r="D337" s="150" t="s">
        <v>177</v>
      </c>
      <c r="E337" s="157" t="s">
        <v>31</v>
      </c>
      <c r="F337" s="158" t="s">
        <v>3028</v>
      </c>
      <c r="H337" s="159">
        <v>6.02</v>
      </c>
      <c r="I337" s="160"/>
      <c r="L337" s="156"/>
      <c r="M337" s="161"/>
      <c r="T337" s="162"/>
      <c r="AT337" s="157" t="s">
        <v>177</v>
      </c>
      <c r="AU337" s="157" t="s">
        <v>87</v>
      </c>
      <c r="AV337" s="13" t="s">
        <v>87</v>
      </c>
      <c r="AW337" s="13" t="s">
        <v>38</v>
      </c>
      <c r="AX337" s="13" t="s">
        <v>78</v>
      </c>
      <c r="AY337" s="157" t="s">
        <v>165</v>
      </c>
    </row>
    <row r="338" spans="2:65" s="12" customFormat="1" ht="20.399999999999999">
      <c r="B338" s="149"/>
      <c r="D338" s="150" t="s">
        <v>177</v>
      </c>
      <c r="E338" s="151" t="s">
        <v>31</v>
      </c>
      <c r="F338" s="152" t="s">
        <v>3244</v>
      </c>
      <c r="H338" s="151" t="s">
        <v>31</v>
      </c>
      <c r="I338" s="153"/>
      <c r="L338" s="149"/>
      <c r="M338" s="154"/>
      <c r="T338" s="155"/>
      <c r="AT338" s="151" t="s">
        <v>177</v>
      </c>
      <c r="AU338" s="151" t="s">
        <v>87</v>
      </c>
      <c r="AV338" s="12" t="s">
        <v>39</v>
      </c>
      <c r="AW338" s="12" t="s">
        <v>38</v>
      </c>
      <c r="AX338" s="12" t="s">
        <v>78</v>
      </c>
      <c r="AY338" s="151" t="s">
        <v>165</v>
      </c>
    </row>
    <row r="339" spans="2:65" s="13" customFormat="1" ht="10.199999999999999">
      <c r="B339" s="156"/>
      <c r="D339" s="150" t="s">
        <v>177</v>
      </c>
      <c r="E339" s="157" t="s">
        <v>31</v>
      </c>
      <c r="F339" s="158" t="s">
        <v>3030</v>
      </c>
      <c r="H339" s="159">
        <v>61.8</v>
      </c>
      <c r="I339" s="160"/>
      <c r="L339" s="156"/>
      <c r="M339" s="161"/>
      <c r="T339" s="162"/>
      <c r="AT339" s="157" t="s">
        <v>177</v>
      </c>
      <c r="AU339" s="157" t="s">
        <v>87</v>
      </c>
      <c r="AV339" s="13" t="s">
        <v>87</v>
      </c>
      <c r="AW339" s="13" t="s">
        <v>38</v>
      </c>
      <c r="AX339" s="13" t="s">
        <v>78</v>
      </c>
      <c r="AY339" s="157" t="s">
        <v>165</v>
      </c>
    </row>
    <row r="340" spans="2:65" s="12" customFormat="1" ht="20.399999999999999">
      <c r="B340" s="149"/>
      <c r="D340" s="150" t="s">
        <v>177</v>
      </c>
      <c r="E340" s="151" t="s">
        <v>31</v>
      </c>
      <c r="F340" s="152" t="s">
        <v>3245</v>
      </c>
      <c r="H340" s="151" t="s">
        <v>31</v>
      </c>
      <c r="I340" s="153"/>
      <c r="L340" s="149"/>
      <c r="M340" s="154"/>
      <c r="T340" s="155"/>
      <c r="AT340" s="151" t="s">
        <v>177</v>
      </c>
      <c r="AU340" s="151" t="s">
        <v>87</v>
      </c>
      <c r="AV340" s="12" t="s">
        <v>39</v>
      </c>
      <c r="AW340" s="12" t="s">
        <v>38</v>
      </c>
      <c r="AX340" s="12" t="s">
        <v>78</v>
      </c>
      <c r="AY340" s="151" t="s">
        <v>165</v>
      </c>
    </row>
    <row r="341" spans="2:65" s="13" customFormat="1" ht="10.199999999999999">
      <c r="B341" s="156"/>
      <c r="D341" s="150" t="s">
        <v>177</v>
      </c>
      <c r="E341" s="157" t="s">
        <v>31</v>
      </c>
      <c r="F341" s="158" t="s">
        <v>3014</v>
      </c>
      <c r="H341" s="159">
        <v>86.72</v>
      </c>
      <c r="I341" s="160"/>
      <c r="L341" s="156"/>
      <c r="M341" s="161"/>
      <c r="T341" s="162"/>
      <c r="AT341" s="157" t="s">
        <v>177</v>
      </c>
      <c r="AU341" s="157" t="s">
        <v>87</v>
      </c>
      <c r="AV341" s="13" t="s">
        <v>87</v>
      </c>
      <c r="AW341" s="13" t="s">
        <v>38</v>
      </c>
      <c r="AX341" s="13" t="s">
        <v>78</v>
      </c>
      <c r="AY341" s="157" t="s">
        <v>165</v>
      </c>
    </row>
    <row r="342" spans="2:65" s="15" customFormat="1" ht="10.199999999999999">
      <c r="B342" s="170"/>
      <c r="D342" s="150" t="s">
        <v>177</v>
      </c>
      <c r="E342" s="171" t="s">
        <v>31</v>
      </c>
      <c r="F342" s="172" t="s">
        <v>246</v>
      </c>
      <c r="H342" s="173">
        <v>154.54</v>
      </c>
      <c r="I342" s="174"/>
      <c r="L342" s="170"/>
      <c r="M342" s="175"/>
      <c r="T342" s="176"/>
      <c r="AT342" s="171" t="s">
        <v>177</v>
      </c>
      <c r="AU342" s="171" t="s">
        <v>87</v>
      </c>
      <c r="AV342" s="15" t="s">
        <v>166</v>
      </c>
      <c r="AW342" s="15" t="s">
        <v>38</v>
      </c>
      <c r="AX342" s="15" t="s">
        <v>78</v>
      </c>
      <c r="AY342" s="171" t="s">
        <v>165</v>
      </c>
    </row>
    <row r="343" spans="2:65" s="12" customFormat="1" ht="10.199999999999999">
      <c r="B343" s="149"/>
      <c r="D343" s="150" t="s">
        <v>177</v>
      </c>
      <c r="E343" s="151" t="s">
        <v>31</v>
      </c>
      <c r="F343" s="152" t="s">
        <v>3249</v>
      </c>
      <c r="H343" s="151" t="s">
        <v>31</v>
      </c>
      <c r="I343" s="153"/>
      <c r="L343" s="149"/>
      <c r="M343" s="154"/>
      <c r="T343" s="155"/>
      <c r="AT343" s="151" t="s">
        <v>177</v>
      </c>
      <c r="AU343" s="151" t="s">
        <v>87</v>
      </c>
      <c r="AV343" s="12" t="s">
        <v>39</v>
      </c>
      <c r="AW343" s="12" t="s">
        <v>38</v>
      </c>
      <c r="AX343" s="12" t="s">
        <v>78</v>
      </c>
      <c r="AY343" s="151" t="s">
        <v>165</v>
      </c>
    </row>
    <row r="344" spans="2:65" s="13" customFormat="1" ht="10.199999999999999">
      <c r="B344" s="156"/>
      <c r="D344" s="150" t="s">
        <v>177</v>
      </c>
      <c r="E344" s="157" t="s">
        <v>31</v>
      </c>
      <c r="F344" s="158" t="s">
        <v>3250</v>
      </c>
      <c r="H344" s="159">
        <v>15.454000000000001</v>
      </c>
      <c r="I344" s="160"/>
      <c r="L344" s="156"/>
      <c r="M344" s="161"/>
      <c r="T344" s="162"/>
      <c r="AT344" s="157" t="s">
        <v>177</v>
      </c>
      <c r="AU344" s="157" t="s">
        <v>87</v>
      </c>
      <c r="AV344" s="13" t="s">
        <v>87</v>
      </c>
      <c r="AW344" s="13" t="s">
        <v>38</v>
      </c>
      <c r="AX344" s="13" t="s">
        <v>78</v>
      </c>
      <c r="AY344" s="157" t="s">
        <v>165</v>
      </c>
    </row>
    <row r="345" spans="2:65" s="14" customFormat="1" ht="10.199999999999999">
      <c r="B345" s="163"/>
      <c r="D345" s="150" t="s">
        <v>177</v>
      </c>
      <c r="E345" s="164" t="s">
        <v>31</v>
      </c>
      <c r="F345" s="165" t="s">
        <v>180</v>
      </c>
      <c r="H345" s="166">
        <v>169.994</v>
      </c>
      <c r="I345" s="167"/>
      <c r="L345" s="163"/>
      <c r="M345" s="168"/>
      <c r="T345" s="169"/>
      <c r="AT345" s="164" t="s">
        <v>177</v>
      </c>
      <c r="AU345" s="164" t="s">
        <v>87</v>
      </c>
      <c r="AV345" s="14" t="s">
        <v>173</v>
      </c>
      <c r="AW345" s="14" t="s">
        <v>38</v>
      </c>
      <c r="AX345" s="14" t="s">
        <v>39</v>
      </c>
      <c r="AY345" s="164" t="s">
        <v>165</v>
      </c>
    </row>
    <row r="346" spans="2:65" s="1" customFormat="1" ht="24.15" customHeight="1">
      <c r="B346" s="35"/>
      <c r="C346" s="132" t="s">
        <v>631</v>
      </c>
      <c r="D346" s="132" t="s">
        <v>168</v>
      </c>
      <c r="E346" s="133" t="s">
        <v>2695</v>
      </c>
      <c r="F346" s="134" t="s">
        <v>2696</v>
      </c>
      <c r="G346" s="135" t="s">
        <v>1060</v>
      </c>
      <c r="H346" s="136">
        <v>31.402000000000001</v>
      </c>
      <c r="I346" s="137"/>
      <c r="J346" s="138">
        <f>ROUND(I346*H346,2)</f>
        <v>0</v>
      </c>
      <c r="K346" s="134" t="s">
        <v>172</v>
      </c>
      <c r="L346" s="35"/>
      <c r="M346" s="139" t="s">
        <v>31</v>
      </c>
      <c r="N346" s="140" t="s">
        <v>49</v>
      </c>
      <c r="P346" s="141">
        <f>O346*H346</f>
        <v>0</v>
      </c>
      <c r="Q346" s="141">
        <v>1.98</v>
      </c>
      <c r="R346" s="141">
        <f>Q346*H346</f>
        <v>62.175960000000003</v>
      </c>
      <c r="S346" s="141">
        <v>0</v>
      </c>
      <c r="T346" s="142">
        <f>S346*H346</f>
        <v>0</v>
      </c>
      <c r="AR346" s="143" t="s">
        <v>173</v>
      </c>
      <c r="AT346" s="143" t="s">
        <v>168</v>
      </c>
      <c r="AU346" s="143" t="s">
        <v>87</v>
      </c>
      <c r="AY346" s="19" t="s">
        <v>165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9" t="s">
        <v>39</v>
      </c>
      <c r="BK346" s="144">
        <f>ROUND(I346*H346,2)</f>
        <v>0</v>
      </c>
      <c r="BL346" s="19" t="s">
        <v>173</v>
      </c>
      <c r="BM346" s="143" t="s">
        <v>3251</v>
      </c>
    </row>
    <row r="347" spans="2:65" s="1" customFormat="1" ht="10.199999999999999" hidden="1">
      <c r="B347" s="35"/>
      <c r="D347" s="145" t="s">
        <v>175</v>
      </c>
      <c r="F347" s="146" t="s">
        <v>2698</v>
      </c>
      <c r="I347" s="147"/>
      <c r="L347" s="35"/>
      <c r="M347" s="148"/>
      <c r="T347" s="56"/>
      <c r="AT347" s="19" t="s">
        <v>175</v>
      </c>
      <c r="AU347" s="19" t="s">
        <v>87</v>
      </c>
    </row>
    <row r="348" spans="2:65" s="1" customFormat="1" ht="19.2">
      <c r="B348" s="35"/>
      <c r="D348" s="150" t="s">
        <v>443</v>
      </c>
      <c r="F348" s="187" t="s">
        <v>2699</v>
      </c>
      <c r="I348" s="147"/>
      <c r="L348" s="35"/>
      <c r="M348" s="148"/>
      <c r="T348" s="56"/>
      <c r="AT348" s="19" t="s">
        <v>443</v>
      </c>
      <c r="AU348" s="19" t="s">
        <v>87</v>
      </c>
    </row>
    <row r="349" spans="2:65" s="12" customFormat="1" ht="10.199999999999999">
      <c r="B349" s="149"/>
      <c r="D349" s="150" t="s">
        <v>177</v>
      </c>
      <c r="E349" s="151" t="s">
        <v>31</v>
      </c>
      <c r="F349" s="152" t="s">
        <v>3252</v>
      </c>
      <c r="H349" s="151" t="s">
        <v>31</v>
      </c>
      <c r="I349" s="153"/>
      <c r="L349" s="149"/>
      <c r="M349" s="154"/>
      <c r="T349" s="155"/>
      <c r="AT349" s="151" t="s">
        <v>177</v>
      </c>
      <c r="AU349" s="151" t="s">
        <v>87</v>
      </c>
      <c r="AV349" s="12" t="s">
        <v>39</v>
      </c>
      <c r="AW349" s="12" t="s">
        <v>38</v>
      </c>
      <c r="AX349" s="12" t="s">
        <v>78</v>
      </c>
      <c r="AY349" s="151" t="s">
        <v>165</v>
      </c>
    </row>
    <row r="350" spans="2:65" s="12" customFormat="1" ht="20.399999999999999">
      <c r="B350" s="149"/>
      <c r="D350" s="150" t="s">
        <v>177</v>
      </c>
      <c r="E350" s="151" t="s">
        <v>31</v>
      </c>
      <c r="F350" s="152" t="s">
        <v>3253</v>
      </c>
      <c r="H350" s="151" t="s">
        <v>31</v>
      </c>
      <c r="I350" s="153"/>
      <c r="L350" s="149"/>
      <c r="M350" s="154"/>
      <c r="T350" s="155"/>
      <c r="AT350" s="151" t="s">
        <v>177</v>
      </c>
      <c r="AU350" s="151" t="s">
        <v>87</v>
      </c>
      <c r="AV350" s="12" t="s">
        <v>39</v>
      </c>
      <c r="AW350" s="12" t="s">
        <v>38</v>
      </c>
      <c r="AX350" s="12" t="s">
        <v>78</v>
      </c>
      <c r="AY350" s="151" t="s">
        <v>165</v>
      </c>
    </row>
    <row r="351" spans="2:65" s="13" customFormat="1" ht="10.199999999999999">
      <c r="B351" s="156"/>
      <c r="D351" s="150" t="s">
        <v>177</v>
      </c>
      <c r="E351" s="157" t="s">
        <v>31</v>
      </c>
      <c r="F351" s="158" t="s">
        <v>3254</v>
      </c>
      <c r="H351" s="159">
        <v>1.204</v>
      </c>
      <c r="I351" s="160"/>
      <c r="L351" s="156"/>
      <c r="M351" s="161"/>
      <c r="T351" s="162"/>
      <c r="AT351" s="157" t="s">
        <v>177</v>
      </c>
      <c r="AU351" s="157" t="s">
        <v>87</v>
      </c>
      <c r="AV351" s="13" t="s">
        <v>87</v>
      </c>
      <c r="AW351" s="13" t="s">
        <v>38</v>
      </c>
      <c r="AX351" s="13" t="s">
        <v>78</v>
      </c>
      <c r="AY351" s="157" t="s">
        <v>165</v>
      </c>
    </row>
    <row r="352" spans="2:65" s="12" customFormat="1" ht="20.399999999999999">
      <c r="B352" s="149"/>
      <c r="D352" s="150" t="s">
        <v>177</v>
      </c>
      <c r="E352" s="151" t="s">
        <v>31</v>
      </c>
      <c r="F352" s="152" t="s">
        <v>3255</v>
      </c>
      <c r="H352" s="151" t="s">
        <v>31</v>
      </c>
      <c r="I352" s="153"/>
      <c r="L352" s="149"/>
      <c r="M352" s="154"/>
      <c r="T352" s="155"/>
      <c r="AT352" s="151" t="s">
        <v>177</v>
      </c>
      <c r="AU352" s="151" t="s">
        <v>87</v>
      </c>
      <c r="AV352" s="12" t="s">
        <v>39</v>
      </c>
      <c r="AW352" s="12" t="s">
        <v>38</v>
      </c>
      <c r="AX352" s="12" t="s">
        <v>78</v>
      </c>
      <c r="AY352" s="151" t="s">
        <v>165</v>
      </c>
    </row>
    <row r="353" spans="2:65" s="13" customFormat="1" ht="10.199999999999999">
      <c r="B353" s="156"/>
      <c r="D353" s="150" t="s">
        <v>177</v>
      </c>
      <c r="E353" s="157" t="s">
        <v>31</v>
      </c>
      <c r="F353" s="158" t="s">
        <v>3256</v>
      </c>
      <c r="H353" s="159">
        <v>12.36</v>
      </c>
      <c r="I353" s="160"/>
      <c r="L353" s="156"/>
      <c r="M353" s="161"/>
      <c r="T353" s="162"/>
      <c r="AT353" s="157" t="s">
        <v>177</v>
      </c>
      <c r="AU353" s="157" t="s">
        <v>87</v>
      </c>
      <c r="AV353" s="13" t="s">
        <v>87</v>
      </c>
      <c r="AW353" s="13" t="s">
        <v>38</v>
      </c>
      <c r="AX353" s="13" t="s">
        <v>78</v>
      </c>
      <c r="AY353" s="157" t="s">
        <v>165</v>
      </c>
    </row>
    <row r="354" spans="2:65" s="12" customFormat="1" ht="20.399999999999999">
      <c r="B354" s="149"/>
      <c r="D354" s="150" t="s">
        <v>177</v>
      </c>
      <c r="E354" s="151" t="s">
        <v>31</v>
      </c>
      <c r="F354" s="152" t="s">
        <v>3257</v>
      </c>
      <c r="H354" s="151" t="s">
        <v>31</v>
      </c>
      <c r="I354" s="153"/>
      <c r="L354" s="149"/>
      <c r="M354" s="154"/>
      <c r="T354" s="155"/>
      <c r="AT354" s="151" t="s">
        <v>177</v>
      </c>
      <c r="AU354" s="151" t="s">
        <v>87</v>
      </c>
      <c r="AV354" s="12" t="s">
        <v>39</v>
      </c>
      <c r="AW354" s="12" t="s">
        <v>38</v>
      </c>
      <c r="AX354" s="12" t="s">
        <v>78</v>
      </c>
      <c r="AY354" s="151" t="s">
        <v>165</v>
      </c>
    </row>
    <row r="355" spans="2:65" s="13" customFormat="1" ht="10.199999999999999">
      <c r="B355" s="156"/>
      <c r="D355" s="150" t="s">
        <v>177</v>
      </c>
      <c r="E355" s="157" t="s">
        <v>31</v>
      </c>
      <c r="F355" s="158" t="s">
        <v>3258</v>
      </c>
      <c r="H355" s="159">
        <v>17.344000000000001</v>
      </c>
      <c r="I355" s="160"/>
      <c r="L355" s="156"/>
      <c r="M355" s="161"/>
      <c r="T355" s="162"/>
      <c r="AT355" s="157" t="s">
        <v>177</v>
      </c>
      <c r="AU355" s="157" t="s">
        <v>87</v>
      </c>
      <c r="AV355" s="13" t="s">
        <v>87</v>
      </c>
      <c r="AW355" s="13" t="s">
        <v>38</v>
      </c>
      <c r="AX355" s="13" t="s">
        <v>78</v>
      </c>
      <c r="AY355" s="157" t="s">
        <v>165</v>
      </c>
    </row>
    <row r="356" spans="2:65" s="15" customFormat="1" ht="10.199999999999999">
      <c r="B356" s="170"/>
      <c r="D356" s="150" t="s">
        <v>177</v>
      </c>
      <c r="E356" s="171" t="s">
        <v>31</v>
      </c>
      <c r="F356" s="172" t="s">
        <v>246</v>
      </c>
      <c r="H356" s="173">
        <v>30.908000000000001</v>
      </c>
      <c r="I356" s="174"/>
      <c r="L356" s="170"/>
      <c r="M356" s="175"/>
      <c r="T356" s="176"/>
      <c r="AT356" s="171" t="s">
        <v>177</v>
      </c>
      <c r="AU356" s="171" t="s">
        <v>87</v>
      </c>
      <c r="AV356" s="15" t="s">
        <v>166</v>
      </c>
      <c r="AW356" s="15" t="s">
        <v>38</v>
      </c>
      <c r="AX356" s="15" t="s">
        <v>78</v>
      </c>
      <c r="AY356" s="171" t="s">
        <v>165</v>
      </c>
    </row>
    <row r="357" spans="2:65" s="12" customFormat="1" ht="10.199999999999999">
      <c r="B357" s="149"/>
      <c r="D357" s="150" t="s">
        <v>177</v>
      </c>
      <c r="E357" s="151" t="s">
        <v>31</v>
      </c>
      <c r="F357" s="152" t="s">
        <v>3259</v>
      </c>
      <c r="H357" s="151" t="s">
        <v>31</v>
      </c>
      <c r="I357" s="153"/>
      <c r="L357" s="149"/>
      <c r="M357" s="154"/>
      <c r="T357" s="155"/>
      <c r="AT357" s="151" t="s">
        <v>177</v>
      </c>
      <c r="AU357" s="151" t="s">
        <v>87</v>
      </c>
      <c r="AV357" s="12" t="s">
        <v>39</v>
      </c>
      <c r="AW357" s="12" t="s">
        <v>38</v>
      </c>
      <c r="AX357" s="12" t="s">
        <v>78</v>
      </c>
      <c r="AY357" s="151" t="s">
        <v>165</v>
      </c>
    </row>
    <row r="358" spans="2:65" s="12" customFormat="1" ht="20.399999999999999">
      <c r="B358" s="149"/>
      <c r="D358" s="150" t="s">
        <v>177</v>
      </c>
      <c r="E358" s="151" t="s">
        <v>31</v>
      </c>
      <c r="F358" s="152" t="s">
        <v>3020</v>
      </c>
      <c r="H358" s="151" t="s">
        <v>31</v>
      </c>
      <c r="I358" s="153"/>
      <c r="L358" s="149"/>
      <c r="M358" s="154"/>
      <c r="T358" s="155"/>
      <c r="AT358" s="151" t="s">
        <v>177</v>
      </c>
      <c r="AU358" s="151" t="s">
        <v>87</v>
      </c>
      <c r="AV358" s="12" t="s">
        <v>39</v>
      </c>
      <c r="AW358" s="12" t="s">
        <v>38</v>
      </c>
      <c r="AX358" s="12" t="s">
        <v>78</v>
      </c>
      <c r="AY358" s="151" t="s">
        <v>165</v>
      </c>
    </row>
    <row r="359" spans="2:65" s="13" customFormat="1" ht="10.199999999999999">
      <c r="B359" s="156"/>
      <c r="D359" s="150" t="s">
        <v>177</v>
      </c>
      <c r="E359" s="157" t="s">
        <v>31</v>
      </c>
      <c r="F359" s="158" t="s">
        <v>3260</v>
      </c>
      <c r="H359" s="159">
        <v>0.49399999999999999</v>
      </c>
      <c r="I359" s="160"/>
      <c r="L359" s="156"/>
      <c r="M359" s="161"/>
      <c r="T359" s="162"/>
      <c r="AT359" s="157" t="s">
        <v>177</v>
      </c>
      <c r="AU359" s="157" t="s">
        <v>87</v>
      </c>
      <c r="AV359" s="13" t="s">
        <v>87</v>
      </c>
      <c r="AW359" s="13" t="s">
        <v>38</v>
      </c>
      <c r="AX359" s="13" t="s">
        <v>78</v>
      </c>
      <c r="AY359" s="157" t="s">
        <v>165</v>
      </c>
    </row>
    <row r="360" spans="2:65" s="15" customFormat="1" ht="10.199999999999999">
      <c r="B360" s="170"/>
      <c r="D360" s="150" t="s">
        <v>177</v>
      </c>
      <c r="E360" s="171" t="s">
        <v>31</v>
      </c>
      <c r="F360" s="172" t="s">
        <v>246</v>
      </c>
      <c r="H360" s="173">
        <v>0.49399999999999999</v>
      </c>
      <c r="I360" s="174"/>
      <c r="L360" s="170"/>
      <c r="M360" s="175"/>
      <c r="T360" s="176"/>
      <c r="AT360" s="171" t="s">
        <v>177</v>
      </c>
      <c r="AU360" s="171" t="s">
        <v>87</v>
      </c>
      <c r="AV360" s="15" t="s">
        <v>166</v>
      </c>
      <c r="AW360" s="15" t="s">
        <v>38</v>
      </c>
      <c r="AX360" s="15" t="s">
        <v>78</v>
      </c>
      <c r="AY360" s="171" t="s">
        <v>165</v>
      </c>
    </row>
    <row r="361" spans="2:65" s="14" customFormat="1" ht="10.199999999999999">
      <c r="B361" s="163"/>
      <c r="D361" s="150" t="s">
        <v>177</v>
      </c>
      <c r="E361" s="164" t="s">
        <v>31</v>
      </c>
      <c r="F361" s="165" t="s">
        <v>180</v>
      </c>
      <c r="H361" s="166">
        <v>31.402000000000001</v>
      </c>
      <c r="I361" s="167"/>
      <c r="L361" s="163"/>
      <c r="M361" s="168"/>
      <c r="T361" s="169"/>
      <c r="AT361" s="164" t="s">
        <v>177</v>
      </c>
      <c r="AU361" s="164" t="s">
        <v>87</v>
      </c>
      <c r="AV361" s="14" t="s">
        <v>173</v>
      </c>
      <c r="AW361" s="14" t="s">
        <v>38</v>
      </c>
      <c r="AX361" s="14" t="s">
        <v>39</v>
      </c>
      <c r="AY361" s="164" t="s">
        <v>165</v>
      </c>
    </row>
    <row r="362" spans="2:65" s="1" customFormat="1" ht="24.15" customHeight="1">
      <c r="B362" s="35"/>
      <c r="C362" s="132" t="s">
        <v>637</v>
      </c>
      <c r="D362" s="132" t="s">
        <v>168</v>
      </c>
      <c r="E362" s="133" t="s">
        <v>2702</v>
      </c>
      <c r="F362" s="134" t="s">
        <v>2703</v>
      </c>
      <c r="G362" s="135" t="s">
        <v>1060</v>
      </c>
      <c r="H362" s="136">
        <v>15.701000000000001</v>
      </c>
      <c r="I362" s="137"/>
      <c r="J362" s="138">
        <f>ROUND(I362*H362,2)</f>
        <v>0</v>
      </c>
      <c r="K362" s="134" t="s">
        <v>172</v>
      </c>
      <c r="L362" s="35"/>
      <c r="M362" s="139" t="s">
        <v>31</v>
      </c>
      <c r="N362" s="140" t="s">
        <v>49</v>
      </c>
      <c r="P362" s="141">
        <f>O362*H362</f>
        <v>0</v>
      </c>
      <c r="Q362" s="141">
        <v>1.44</v>
      </c>
      <c r="R362" s="141">
        <f>Q362*H362</f>
        <v>22.609439999999999</v>
      </c>
      <c r="S362" s="141">
        <v>0</v>
      </c>
      <c r="T362" s="142">
        <f>S362*H362</f>
        <v>0</v>
      </c>
      <c r="AR362" s="143" t="s">
        <v>173</v>
      </c>
      <c r="AT362" s="143" t="s">
        <v>168</v>
      </c>
      <c r="AU362" s="143" t="s">
        <v>87</v>
      </c>
      <c r="AY362" s="19" t="s">
        <v>165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9" t="s">
        <v>39</v>
      </c>
      <c r="BK362" s="144">
        <f>ROUND(I362*H362,2)</f>
        <v>0</v>
      </c>
      <c r="BL362" s="19" t="s">
        <v>173</v>
      </c>
      <c r="BM362" s="143" t="s">
        <v>3261</v>
      </c>
    </row>
    <row r="363" spans="2:65" s="1" customFormat="1" ht="10.199999999999999" hidden="1">
      <c r="B363" s="35"/>
      <c r="D363" s="145" t="s">
        <v>175</v>
      </c>
      <c r="F363" s="146" t="s">
        <v>2705</v>
      </c>
      <c r="I363" s="147"/>
      <c r="L363" s="35"/>
      <c r="M363" s="148"/>
      <c r="T363" s="56"/>
      <c r="AT363" s="19" t="s">
        <v>175</v>
      </c>
      <c r="AU363" s="19" t="s">
        <v>87</v>
      </c>
    </row>
    <row r="364" spans="2:65" s="1" customFormat="1" ht="19.2">
      <c r="B364" s="35"/>
      <c r="D364" s="150" t="s">
        <v>443</v>
      </c>
      <c r="F364" s="187" t="s">
        <v>2706</v>
      </c>
      <c r="I364" s="147"/>
      <c r="L364" s="35"/>
      <c r="M364" s="148"/>
      <c r="T364" s="56"/>
      <c r="AT364" s="19" t="s">
        <v>443</v>
      </c>
      <c r="AU364" s="19" t="s">
        <v>87</v>
      </c>
    </row>
    <row r="365" spans="2:65" s="12" customFormat="1" ht="10.199999999999999">
      <c r="B365" s="149"/>
      <c r="D365" s="150" t="s">
        <v>177</v>
      </c>
      <c r="E365" s="151" t="s">
        <v>31</v>
      </c>
      <c r="F365" s="152" t="s">
        <v>3262</v>
      </c>
      <c r="H365" s="151" t="s">
        <v>31</v>
      </c>
      <c r="I365" s="153"/>
      <c r="L365" s="149"/>
      <c r="M365" s="154"/>
      <c r="T365" s="155"/>
      <c r="AT365" s="151" t="s">
        <v>177</v>
      </c>
      <c r="AU365" s="151" t="s">
        <v>87</v>
      </c>
      <c r="AV365" s="12" t="s">
        <v>39</v>
      </c>
      <c r="AW365" s="12" t="s">
        <v>38</v>
      </c>
      <c r="AX365" s="12" t="s">
        <v>78</v>
      </c>
      <c r="AY365" s="151" t="s">
        <v>165</v>
      </c>
    </row>
    <row r="366" spans="2:65" s="12" customFormat="1" ht="20.399999999999999">
      <c r="B366" s="149"/>
      <c r="D366" s="150" t="s">
        <v>177</v>
      </c>
      <c r="E366" s="151" t="s">
        <v>31</v>
      </c>
      <c r="F366" s="152" t="s">
        <v>3253</v>
      </c>
      <c r="H366" s="151" t="s">
        <v>31</v>
      </c>
      <c r="I366" s="153"/>
      <c r="L366" s="149"/>
      <c r="M366" s="154"/>
      <c r="T366" s="155"/>
      <c r="AT366" s="151" t="s">
        <v>177</v>
      </c>
      <c r="AU366" s="151" t="s">
        <v>87</v>
      </c>
      <c r="AV366" s="12" t="s">
        <v>39</v>
      </c>
      <c r="AW366" s="12" t="s">
        <v>38</v>
      </c>
      <c r="AX366" s="12" t="s">
        <v>78</v>
      </c>
      <c r="AY366" s="151" t="s">
        <v>165</v>
      </c>
    </row>
    <row r="367" spans="2:65" s="13" customFormat="1" ht="10.199999999999999">
      <c r="B367" s="156"/>
      <c r="D367" s="150" t="s">
        <v>177</v>
      </c>
      <c r="E367" s="157" t="s">
        <v>31</v>
      </c>
      <c r="F367" s="158" t="s">
        <v>3263</v>
      </c>
      <c r="H367" s="159">
        <v>0.60199999999999998</v>
      </c>
      <c r="I367" s="160"/>
      <c r="L367" s="156"/>
      <c r="M367" s="161"/>
      <c r="T367" s="162"/>
      <c r="AT367" s="157" t="s">
        <v>177</v>
      </c>
      <c r="AU367" s="157" t="s">
        <v>87</v>
      </c>
      <c r="AV367" s="13" t="s">
        <v>87</v>
      </c>
      <c r="AW367" s="13" t="s">
        <v>38</v>
      </c>
      <c r="AX367" s="13" t="s">
        <v>78</v>
      </c>
      <c r="AY367" s="157" t="s">
        <v>165</v>
      </c>
    </row>
    <row r="368" spans="2:65" s="12" customFormat="1" ht="20.399999999999999">
      <c r="B368" s="149"/>
      <c r="D368" s="150" t="s">
        <v>177</v>
      </c>
      <c r="E368" s="151" t="s">
        <v>31</v>
      </c>
      <c r="F368" s="152" t="s">
        <v>3255</v>
      </c>
      <c r="H368" s="151" t="s">
        <v>31</v>
      </c>
      <c r="I368" s="153"/>
      <c r="L368" s="149"/>
      <c r="M368" s="154"/>
      <c r="T368" s="155"/>
      <c r="AT368" s="151" t="s">
        <v>177</v>
      </c>
      <c r="AU368" s="151" t="s">
        <v>87</v>
      </c>
      <c r="AV368" s="12" t="s">
        <v>39</v>
      </c>
      <c r="AW368" s="12" t="s">
        <v>38</v>
      </c>
      <c r="AX368" s="12" t="s">
        <v>78</v>
      </c>
      <c r="AY368" s="151" t="s">
        <v>165</v>
      </c>
    </row>
    <row r="369" spans="2:65" s="13" customFormat="1" ht="10.199999999999999">
      <c r="B369" s="156"/>
      <c r="D369" s="150" t="s">
        <v>177</v>
      </c>
      <c r="E369" s="157" t="s">
        <v>31</v>
      </c>
      <c r="F369" s="158" t="s">
        <v>3264</v>
      </c>
      <c r="H369" s="159">
        <v>6.18</v>
      </c>
      <c r="I369" s="160"/>
      <c r="L369" s="156"/>
      <c r="M369" s="161"/>
      <c r="T369" s="162"/>
      <c r="AT369" s="157" t="s">
        <v>177</v>
      </c>
      <c r="AU369" s="157" t="s">
        <v>87</v>
      </c>
      <c r="AV369" s="13" t="s">
        <v>87</v>
      </c>
      <c r="AW369" s="13" t="s">
        <v>38</v>
      </c>
      <c r="AX369" s="13" t="s">
        <v>78</v>
      </c>
      <c r="AY369" s="157" t="s">
        <v>165</v>
      </c>
    </row>
    <row r="370" spans="2:65" s="12" customFormat="1" ht="20.399999999999999">
      <c r="B370" s="149"/>
      <c r="D370" s="150" t="s">
        <v>177</v>
      </c>
      <c r="E370" s="151" t="s">
        <v>31</v>
      </c>
      <c r="F370" s="152" t="s">
        <v>3257</v>
      </c>
      <c r="H370" s="151" t="s">
        <v>31</v>
      </c>
      <c r="I370" s="153"/>
      <c r="L370" s="149"/>
      <c r="M370" s="154"/>
      <c r="T370" s="155"/>
      <c r="AT370" s="151" t="s">
        <v>177</v>
      </c>
      <c r="AU370" s="151" t="s">
        <v>87</v>
      </c>
      <c r="AV370" s="12" t="s">
        <v>39</v>
      </c>
      <c r="AW370" s="12" t="s">
        <v>38</v>
      </c>
      <c r="AX370" s="12" t="s">
        <v>78</v>
      </c>
      <c r="AY370" s="151" t="s">
        <v>165</v>
      </c>
    </row>
    <row r="371" spans="2:65" s="13" customFormat="1" ht="10.199999999999999">
      <c r="B371" s="156"/>
      <c r="D371" s="150" t="s">
        <v>177</v>
      </c>
      <c r="E371" s="157" t="s">
        <v>31</v>
      </c>
      <c r="F371" s="158" t="s">
        <v>3265</v>
      </c>
      <c r="H371" s="159">
        <v>8.6720000000000006</v>
      </c>
      <c r="I371" s="160"/>
      <c r="L371" s="156"/>
      <c r="M371" s="161"/>
      <c r="T371" s="162"/>
      <c r="AT371" s="157" t="s">
        <v>177</v>
      </c>
      <c r="AU371" s="157" t="s">
        <v>87</v>
      </c>
      <c r="AV371" s="13" t="s">
        <v>87</v>
      </c>
      <c r="AW371" s="13" t="s">
        <v>38</v>
      </c>
      <c r="AX371" s="13" t="s">
        <v>78</v>
      </c>
      <c r="AY371" s="157" t="s">
        <v>165</v>
      </c>
    </row>
    <row r="372" spans="2:65" s="15" customFormat="1" ht="10.199999999999999">
      <c r="B372" s="170"/>
      <c r="D372" s="150" t="s">
        <v>177</v>
      </c>
      <c r="E372" s="171" t="s">
        <v>31</v>
      </c>
      <c r="F372" s="172" t="s">
        <v>246</v>
      </c>
      <c r="H372" s="173">
        <v>15.454000000000001</v>
      </c>
      <c r="I372" s="174"/>
      <c r="L372" s="170"/>
      <c r="M372" s="175"/>
      <c r="T372" s="176"/>
      <c r="AT372" s="171" t="s">
        <v>177</v>
      </c>
      <c r="AU372" s="171" t="s">
        <v>87</v>
      </c>
      <c r="AV372" s="15" t="s">
        <v>166</v>
      </c>
      <c r="AW372" s="15" t="s">
        <v>38</v>
      </c>
      <c r="AX372" s="15" t="s">
        <v>78</v>
      </c>
      <c r="AY372" s="171" t="s">
        <v>165</v>
      </c>
    </row>
    <row r="373" spans="2:65" s="12" customFormat="1" ht="10.199999999999999">
      <c r="B373" s="149"/>
      <c r="D373" s="150" t="s">
        <v>177</v>
      </c>
      <c r="E373" s="151" t="s">
        <v>31</v>
      </c>
      <c r="F373" s="152" t="s">
        <v>3259</v>
      </c>
      <c r="H373" s="151" t="s">
        <v>31</v>
      </c>
      <c r="I373" s="153"/>
      <c r="L373" s="149"/>
      <c r="M373" s="154"/>
      <c r="T373" s="155"/>
      <c r="AT373" s="151" t="s">
        <v>177</v>
      </c>
      <c r="AU373" s="151" t="s">
        <v>87</v>
      </c>
      <c r="AV373" s="12" t="s">
        <v>39</v>
      </c>
      <c r="AW373" s="12" t="s">
        <v>38</v>
      </c>
      <c r="AX373" s="12" t="s">
        <v>78</v>
      </c>
      <c r="AY373" s="151" t="s">
        <v>165</v>
      </c>
    </row>
    <row r="374" spans="2:65" s="12" customFormat="1" ht="20.399999999999999">
      <c r="B374" s="149"/>
      <c r="D374" s="150" t="s">
        <v>177</v>
      </c>
      <c r="E374" s="151" t="s">
        <v>31</v>
      </c>
      <c r="F374" s="152" t="s">
        <v>3020</v>
      </c>
      <c r="H374" s="151" t="s">
        <v>31</v>
      </c>
      <c r="I374" s="153"/>
      <c r="L374" s="149"/>
      <c r="M374" s="154"/>
      <c r="T374" s="155"/>
      <c r="AT374" s="151" t="s">
        <v>177</v>
      </c>
      <c r="AU374" s="151" t="s">
        <v>87</v>
      </c>
      <c r="AV374" s="12" t="s">
        <v>39</v>
      </c>
      <c r="AW374" s="12" t="s">
        <v>38</v>
      </c>
      <c r="AX374" s="12" t="s">
        <v>78</v>
      </c>
      <c r="AY374" s="151" t="s">
        <v>165</v>
      </c>
    </row>
    <row r="375" spans="2:65" s="13" customFormat="1" ht="10.199999999999999">
      <c r="B375" s="156"/>
      <c r="D375" s="150" t="s">
        <v>177</v>
      </c>
      <c r="E375" s="157" t="s">
        <v>31</v>
      </c>
      <c r="F375" s="158" t="s">
        <v>3266</v>
      </c>
      <c r="H375" s="159">
        <v>0.247</v>
      </c>
      <c r="I375" s="160"/>
      <c r="L375" s="156"/>
      <c r="M375" s="161"/>
      <c r="T375" s="162"/>
      <c r="AT375" s="157" t="s">
        <v>177</v>
      </c>
      <c r="AU375" s="157" t="s">
        <v>87</v>
      </c>
      <c r="AV375" s="13" t="s">
        <v>87</v>
      </c>
      <c r="AW375" s="13" t="s">
        <v>38</v>
      </c>
      <c r="AX375" s="13" t="s">
        <v>78</v>
      </c>
      <c r="AY375" s="157" t="s">
        <v>165</v>
      </c>
    </row>
    <row r="376" spans="2:65" s="15" customFormat="1" ht="10.199999999999999">
      <c r="B376" s="170"/>
      <c r="D376" s="150" t="s">
        <v>177</v>
      </c>
      <c r="E376" s="171" t="s">
        <v>31</v>
      </c>
      <c r="F376" s="172" t="s">
        <v>246</v>
      </c>
      <c r="H376" s="173">
        <v>0.247</v>
      </c>
      <c r="I376" s="174"/>
      <c r="L376" s="170"/>
      <c r="M376" s="175"/>
      <c r="T376" s="176"/>
      <c r="AT376" s="171" t="s">
        <v>177</v>
      </c>
      <c r="AU376" s="171" t="s">
        <v>87</v>
      </c>
      <c r="AV376" s="15" t="s">
        <v>166</v>
      </c>
      <c r="AW376" s="15" t="s">
        <v>38</v>
      </c>
      <c r="AX376" s="15" t="s">
        <v>78</v>
      </c>
      <c r="AY376" s="171" t="s">
        <v>165</v>
      </c>
    </row>
    <row r="377" spans="2:65" s="14" customFormat="1" ht="10.199999999999999">
      <c r="B377" s="163"/>
      <c r="D377" s="150" t="s">
        <v>177</v>
      </c>
      <c r="E377" s="164" t="s">
        <v>31</v>
      </c>
      <c r="F377" s="165" t="s">
        <v>180</v>
      </c>
      <c r="H377" s="166">
        <v>15.701000000000001</v>
      </c>
      <c r="I377" s="167"/>
      <c r="L377" s="163"/>
      <c r="M377" s="168"/>
      <c r="T377" s="169"/>
      <c r="AT377" s="164" t="s">
        <v>177</v>
      </c>
      <c r="AU377" s="164" t="s">
        <v>87</v>
      </c>
      <c r="AV377" s="14" t="s">
        <v>173</v>
      </c>
      <c r="AW377" s="14" t="s">
        <v>38</v>
      </c>
      <c r="AX377" s="14" t="s">
        <v>39</v>
      </c>
      <c r="AY377" s="164" t="s">
        <v>165</v>
      </c>
    </row>
    <row r="378" spans="2:65" s="11" customFormat="1" ht="22.8" customHeight="1">
      <c r="B378" s="120"/>
      <c r="D378" s="121" t="s">
        <v>77</v>
      </c>
      <c r="E378" s="130" t="s">
        <v>207</v>
      </c>
      <c r="F378" s="130" t="s">
        <v>238</v>
      </c>
      <c r="I378" s="123"/>
      <c r="J378" s="131">
        <f>BK378</f>
        <v>0</v>
      </c>
      <c r="L378" s="120"/>
      <c r="M378" s="125"/>
      <c r="P378" s="126">
        <f>SUM(P379:P446)</f>
        <v>0</v>
      </c>
      <c r="R378" s="126">
        <f>SUM(R379:R446)</f>
        <v>11.484726760000001</v>
      </c>
      <c r="T378" s="127">
        <f>SUM(T379:T446)</f>
        <v>0</v>
      </c>
      <c r="AR378" s="121" t="s">
        <v>39</v>
      </c>
      <c r="AT378" s="128" t="s">
        <v>77</v>
      </c>
      <c r="AU378" s="128" t="s">
        <v>39</v>
      </c>
      <c r="AY378" s="121" t="s">
        <v>165</v>
      </c>
      <c r="BK378" s="129">
        <f>SUM(BK379:BK446)</f>
        <v>0</v>
      </c>
    </row>
    <row r="379" spans="2:65" s="1" customFormat="1" ht="24.15" customHeight="1">
      <c r="B379" s="35"/>
      <c r="C379" s="132" t="s">
        <v>642</v>
      </c>
      <c r="D379" s="132" t="s">
        <v>168</v>
      </c>
      <c r="E379" s="133" t="s">
        <v>295</v>
      </c>
      <c r="F379" s="134" t="s">
        <v>296</v>
      </c>
      <c r="G379" s="135" t="s">
        <v>183</v>
      </c>
      <c r="H379" s="136">
        <v>2.9849999999999999</v>
      </c>
      <c r="I379" s="137"/>
      <c r="J379" s="138">
        <f>ROUND(I379*H379,2)</f>
        <v>0</v>
      </c>
      <c r="K379" s="134" t="s">
        <v>172</v>
      </c>
      <c r="L379" s="35"/>
      <c r="M379" s="139" t="s">
        <v>31</v>
      </c>
      <c r="N379" s="140" t="s">
        <v>49</v>
      </c>
      <c r="P379" s="141">
        <f>O379*H379</f>
        <v>0</v>
      </c>
      <c r="Q379" s="141">
        <v>3.8899999999999997E-2</v>
      </c>
      <c r="R379" s="141">
        <f>Q379*H379</f>
        <v>0.11611649999999998</v>
      </c>
      <c r="S379" s="141">
        <v>0</v>
      </c>
      <c r="T379" s="142">
        <f>S379*H379</f>
        <v>0</v>
      </c>
      <c r="AR379" s="143" t="s">
        <v>173</v>
      </c>
      <c r="AT379" s="143" t="s">
        <v>168</v>
      </c>
      <c r="AU379" s="143" t="s">
        <v>87</v>
      </c>
      <c r="AY379" s="19" t="s">
        <v>165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9" t="s">
        <v>39</v>
      </c>
      <c r="BK379" s="144">
        <f>ROUND(I379*H379,2)</f>
        <v>0</v>
      </c>
      <c r="BL379" s="19" t="s">
        <v>173</v>
      </c>
      <c r="BM379" s="143" t="s">
        <v>3267</v>
      </c>
    </row>
    <row r="380" spans="2:65" s="1" customFormat="1" ht="10.199999999999999" hidden="1">
      <c r="B380" s="35"/>
      <c r="D380" s="145" t="s">
        <v>175</v>
      </c>
      <c r="F380" s="146" t="s">
        <v>298</v>
      </c>
      <c r="I380" s="147"/>
      <c r="L380" s="35"/>
      <c r="M380" s="148"/>
      <c r="T380" s="56"/>
      <c r="AT380" s="19" t="s">
        <v>175</v>
      </c>
      <c r="AU380" s="19" t="s">
        <v>87</v>
      </c>
    </row>
    <row r="381" spans="2:65" s="12" customFormat="1" ht="10.199999999999999">
      <c r="B381" s="149"/>
      <c r="D381" s="150" t="s">
        <v>177</v>
      </c>
      <c r="E381" s="151" t="s">
        <v>31</v>
      </c>
      <c r="F381" s="152" t="s">
        <v>3268</v>
      </c>
      <c r="H381" s="151" t="s">
        <v>31</v>
      </c>
      <c r="I381" s="153"/>
      <c r="L381" s="149"/>
      <c r="M381" s="154"/>
      <c r="T381" s="155"/>
      <c r="AT381" s="151" t="s">
        <v>177</v>
      </c>
      <c r="AU381" s="151" t="s">
        <v>87</v>
      </c>
      <c r="AV381" s="12" t="s">
        <v>39</v>
      </c>
      <c r="AW381" s="12" t="s">
        <v>38</v>
      </c>
      <c r="AX381" s="12" t="s">
        <v>78</v>
      </c>
      <c r="AY381" s="151" t="s">
        <v>165</v>
      </c>
    </row>
    <row r="382" spans="2:65" s="12" customFormat="1" ht="20.399999999999999">
      <c r="B382" s="149"/>
      <c r="D382" s="150" t="s">
        <v>177</v>
      </c>
      <c r="E382" s="151" t="s">
        <v>31</v>
      </c>
      <c r="F382" s="152" t="s">
        <v>3269</v>
      </c>
      <c r="H382" s="151" t="s">
        <v>31</v>
      </c>
      <c r="I382" s="153"/>
      <c r="L382" s="149"/>
      <c r="M382" s="154"/>
      <c r="T382" s="155"/>
      <c r="AT382" s="151" t="s">
        <v>177</v>
      </c>
      <c r="AU382" s="151" t="s">
        <v>87</v>
      </c>
      <c r="AV382" s="12" t="s">
        <v>39</v>
      </c>
      <c r="AW382" s="12" t="s">
        <v>38</v>
      </c>
      <c r="AX382" s="12" t="s">
        <v>78</v>
      </c>
      <c r="AY382" s="151" t="s">
        <v>165</v>
      </c>
    </row>
    <row r="383" spans="2:65" s="13" customFormat="1" ht="10.199999999999999">
      <c r="B383" s="156"/>
      <c r="D383" s="150" t="s">
        <v>177</v>
      </c>
      <c r="E383" s="157" t="s">
        <v>31</v>
      </c>
      <c r="F383" s="158" t="s">
        <v>3270</v>
      </c>
      <c r="H383" s="159">
        <v>2.9849999999999999</v>
      </c>
      <c r="I383" s="160"/>
      <c r="L383" s="156"/>
      <c r="M383" s="161"/>
      <c r="T383" s="162"/>
      <c r="AT383" s="157" t="s">
        <v>177</v>
      </c>
      <c r="AU383" s="157" t="s">
        <v>87</v>
      </c>
      <c r="AV383" s="13" t="s">
        <v>87</v>
      </c>
      <c r="AW383" s="13" t="s">
        <v>38</v>
      </c>
      <c r="AX383" s="13" t="s">
        <v>78</v>
      </c>
      <c r="AY383" s="157" t="s">
        <v>165</v>
      </c>
    </row>
    <row r="384" spans="2:65" s="14" customFormat="1" ht="10.199999999999999">
      <c r="B384" s="163"/>
      <c r="D384" s="150" t="s">
        <v>177</v>
      </c>
      <c r="E384" s="164" t="s">
        <v>31</v>
      </c>
      <c r="F384" s="165" t="s">
        <v>180</v>
      </c>
      <c r="H384" s="166">
        <v>2.9849999999999999</v>
      </c>
      <c r="I384" s="167"/>
      <c r="L384" s="163"/>
      <c r="M384" s="168"/>
      <c r="T384" s="169"/>
      <c r="AT384" s="164" t="s">
        <v>177</v>
      </c>
      <c r="AU384" s="164" t="s">
        <v>87</v>
      </c>
      <c r="AV384" s="14" t="s">
        <v>173</v>
      </c>
      <c r="AW384" s="14" t="s">
        <v>38</v>
      </c>
      <c r="AX384" s="14" t="s">
        <v>39</v>
      </c>
      <c r="AY384" s="164" t="s">
        <v>165</v>
      </c>
    </row>
    <row r="385" spans="2:65" s="1" customFormat="1" ht="24.15" customHeight="1">
      <c r="B385" s="35"/>
      <c r="C385" s="132" t="s">
        <v>648</v>
      </c>
      <c r="D385" s="132" t="s">
        <v>168</v>
      </c>
      <c r="E385" s="133" t="s">
        <v>334</v>
      </c>
      <c r="F385" s="134" t="s">
        <v>335</v>
      </c>
      <c r="G385" s="135" t="s">
        <v>103</v>
      </c>
      <c r="H385" s="136">
        <v>39.799999999999997</v>
      </c>
      <c r="I385" s="137"/>
      <c r="J385" s="138">
        <f>ROUND(I385*H385,2)</f>
        <v>0</v>
      </c>
      <c r="K385" s="134" t="s">
        <v>172</v>
      </c>
      <c r="L385" s="35"/>
      <c r="M385" s="139" t="s">
        <v>31</v>
      </c>
      <c r="N385" s="140" t="s">
        <v>49</v>
      </c>
      <c r="P385" s="141">
        <f>O385*H385</f>
        <v>0</v>
      </c>
      <c r="Q385" s="141">
        <v>1.5E-3</v>
      </c>
      <c r="R385" s="141">
        <f>Q385*H385</f>
        <v>5.9699999999999996E-2</v>
      </c>
      <c r="S385" s="141">
        <v>0</v>
      </c>
      <c r="T385" s="142">
        <f>S385*H385</f>
        <v>0</v>
      </c>
      <c r="AR385" s="143" t="s">
        <v>173</v>
      </c>
      <c r="AT385" s="143" t="s">
        <v>168</v>
      </c>
      <c r="AU385" s="143" t="s">
        <v>87</v>
      </c>
      <c r="AY385" s="19" t="s">
        <v>165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9" t="s">
        <v>39</v>
      </c>
      <c r="BK385" s="144">
        <f>ROUND(I385*H385,2)</f>
        <v>0</v>
      </c>
      <c r="BL385" s="19" t="s">
        <v>173</v>
      </c>
      <c r="BM385" s="143" t="s">
        <v>3271</v>
      </c>
    </row>
    <row r="386" spans="2:65" s="1" customFormat="1" ht="10.199999999999999" hidden="1">
      <c r="B386" s="35"/>
      <c r="D386" s="145" t="s">
        <v>175</v>
      </c>
      <c r="F386" s="146" t="s">
        <v>337</v>
      </c>
      <c r="I386" s="147"/>
      <c r="L386" s="35"/>
      <c r="M386" s="148"/>
      <c r="T386" s="56"/>
      <c r="AT386" s="19" t="s">
        <v>175</v>
      </c>
      <c r="AU386" s="19" t="s">
        <v>87</v>
      </c>
    </row>
    <row r="387" spans="2:65" s="12" customFormat="1" ht="10.199999999999999">
      <c r="B387" s="149"/>
      <c r="D387" s="150" t="s">
        <v>177</v>
      </c>
      <c r="E387" s="151" t="s">
        <v>31</v>
      </c>
      <c r="F387" s="152" t="s">
        <v>3272</v>
      </c>
      <c r="H387" s="151" t="s">
        <v>31</v>
      </c>
      <c r="I387" s="153"/>
      <c r="L387" s="149"/>
      <c r="M387" s="154"/>
      <c r="T387" s="155"/>
      <c r="AT387" s="151" t="s">
        <v>177</v>
      </c>
      <c r="AU387" s="151" t="s">
        <v>87</v>
      </c>
      <c r="AV387" s="12" t="s">
        <v>39</v>
      </c>
      <c r="AW387" s="12" t="s">
        <v>38</v>
      </c>
      <c r="AX387" s="12" t="s">
        <v>78</v>
      </c>
      <c r="AY387" s="151" t="s">
        <v>165</v>
      </c>
    </row>
    <row r="388" spans="2:65" s="12" customFormat="1" ht="10.199999999999999">
      <c r="B388" s="149"/>
      <c r="D388" s="150" t="s">
        <v>177</v>
      </c>
      <c r="E388" s="151" t="s">
        <v>31</v>
      </c>
      <c r="F388" s="152" t="s">
        <v>3268</v>
      </c>
      <c r="H388" s="151" t="s">
        <v>31</v>
      </c>
      <c r="I388" s="153"/>
      <c r="L388" s="149"/>
      <c r="M388" s="154"/>
      <c r="T388" s="155"/>
      <c r="AT388" s="151" t="s">
        <v>177</v>
      </c>
      <c r="AU388" s="151" t="s">
        <v>87</v>
      </c>
      <c r="AV388" s="12" t="s">
        <v>39</v>
      </c>
      <c r="AW388" s="12" t="s">
        <v>38</v>
      </c>
      <c r="AX388" s="12" t="s">
        <v>78</v>
      </c>
      <c r="AY388" s="151" t="s">
        <v>165</v>
      </c>
    </row>
    <row r="389" spans="2:65" s="13" customFormat="1" ht="10.199999999999999">
      <c r="B389" s="156"/>
      <c r="D389" s="150" t="s">
        <v>177</v>
      </c>
      <c r="E389" s="157" t="s">
        <v>31</v>
      </c>
      <c r="F389" s="158" t="s">
        <v>3273</v>
      </c>
      <c r="H389" s="159">
        <v>39.799999999999997</v>
      </c>
      <c r="I389" s="160"/>
      <c r="L389" s="156"/>
      <c r="M389" s="161"/>
      <c r="T389" s="162"/>
      <c r="AT389" s="157" t="s">
        <v>177</v>
      </c>
      <c r="AU389" s="157" t="s">
        <v>87</v>
      </c>
      <c r="AV389" s="13" t="s">
        <v>87</v>
      </c>
      <c r="AW389" s="13" t="s">
        <v>38</v>
      </c>
      <c r="AX389" s="13" t="s">
        <v>78</v>
      </c>
      <c r="AY389" s="157" t="s">
        <v>165</v>
      </c>
    </row>
    <row r="390" spans="2:65" s="14" customFormat="1" ht="10.199999999999999">
      <c r="B390" s="163"/>
      <c r="D390" s="150" t="s">
        <v>177</v>
      </c>
      <c r="E390" s="164" t="s">
        <v>31</v>
      </c>
      <c r="F390" s="165" t="s">
        <v>180</v>
      </c>
      <c r="H390" s="166">
        <v>39.799999999999997</v>
      </c>
      <c r="I390" s="167"/>
      <c r="L390" s="163"/>
      <c r="M390" s="168"/>
      <c r="T390" s="169"/>
      <c r="AT390" s="164" t="s">
        <v>177</v>
      </c>
      <c r="AU390" s="164" t="s">
        <v>87</v>
      </c>
      <c r="AV390" s="14" t="s">
        <v>173</v>
      </c>
      <c r="AW390" s="14" t="s">
        <v>38</v>
      </c>
      <c r="AX390" s="14" t="s">
        <v>39</v>
      </c>
      <c r="AY390" s="164" t="s">
        <v>165</v>
      </c>
    </row>
    <row r="391" spans="2:65" s="1" customFormat="1" ht="49.05" customHeight="1">
      <c r="B391" s="35"/>
      <c r="C391" s="132" t="s">
        <v>673</v>
      </c>
      <c r="D391" s="132" t="s">
        <v>168</v>
      </c>
      <c r="E391" s="133" t="s">
        <v>538</v>
      </c>
      <c r="F391" s="134" t="s">
        <v>3274</v>
      </c>
      <c r="G391" s="135" t="s">
        <v>183</v>
      </c>
      <c r="H391" s="136">
        <v>184.44499999999999</v>
      </c>
      <c r="I391" s="137"/>
      <c r="J391" s="138">
        <f>ROUND(I391*H391,2)</f>
        <v>0</v>
      </c>
      <c r="K391" s="134" t="s">
        <v>31</v>
      </c>
      <c r="L391" s="35"/>
      <c r="M391" s="139" t="s">
        <v>31</v>
      </c>
      <c r="N391" s="140" t="s">
        <v>49</v>
      </c>
      <c r="P391" s="141">
        <f>O391*H391</f>
        <v>0</v>
      </c>
      <c r="Q391" s="141">
        <v>8.9999999999999993E-3</v>
      </c>
      <c r="R391" s="141">
        <f>Q391*H391</f>
        <v>1.6600049999999997</v>
      </c>
      <c r="S391" s="141">
        <v>0</v>
      </c>
      <c r="T391" s="142">
        <f>S391*H391</f>
        <v>0</v>
      </c>
      <c r="AR391" s="143" t="s">
        <v>173</v>
      </c>
      <c r="AT391" s="143" t="s">
        <v>168</v>
      </c>
      <c r="AU391" s="143" t="s">
        <v>87</v>
      </c>
      <c r="AY391" s="19" t="s">
        <v>165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9" t="s">
        <v>39</v>
      </c>
      <c r="BK391" s="144">
        <f>ROUND(I391*H391,2)</f>
        <v>0</v>
      </c>
      <c r="BL391" s="19" t="s">
        <v>173</v>
      </c>
      <c r="BM391" s="143" t="s">
        <v>3275</v>
      </c>
    </row>
    <row r="392" spans="2:65" s="1" customFormat="1" ht="19.2">
      <c r="B392" s="35"/>
      <c r="D392" s="150" t="s">
        <v>443</v>
      </c>
      <c r="F392" s="187" t="s">
        <v>3276</v>
      </c>
      <c r="I392" s="147"/>
      <c r="L392" s="35"/>
      <c r="M392" s="148"/>
      <c r="T392" s="56"/>
      <c r="AT392" s="19" t="s">
        <v>443</v>
      </c>
      <c r="AU392" s="19" t="s">
        <v>87</v>
      </c>
    </row>
    <row r="393" spans="2:65" s="12" customFormat="1" ht="10.199999999999999">
      <c r="B393" s="149"/>
      <c r="D393" s="150" t="s">
        <v>177</v>
      </c>
      <c r="E393" s="151" t="s">
        <v>31</v>
      </c>
      <c r="F393" s="152" t="s">
        <v>3277</v>
      </c>
      <c r="H393" s="151" t="s">
        <v>31</v>
      </c>
      <c r="I393" s="153"/>
      <c r="L393" s="149"/>
      <c r="M393" s="154"/>
      <c r="T393" s="155"/>
      <c r="AT393" s="151" t="s">
        <v>177</v>
      </c>
      <c r="AU393" s="151" t="s">
        <v>87</v>
      </c>
      <c r="AV393" s="12" t="s">
        <v>39</v>
      </c>
      <c r="AW393" s="12" t="s">
        <v>38</v>
      </c>
      <c r="AX393" s="12" t="s">
        <v>78</v>
      </c>
      <c r="AY393" s="151" t="s">
        <v>165</v>
      </c>
    </row>
    <row r="394" spans="2:65" s="12" customFormat="1" ht="10.199999999999999">
      <c r="B394" s="149"/>
      <c r="D394" s="150" t="s">
        <v>177</v>
      </c>
      <c r="E394" s="151" t="s">
        <v>31</v>
      </c>
      <c r="F394" s="152" t="s">
        <v>543</v>
      </c>
      <c r="H394" s="151" t="s">
        <v>31</v>
      </c>
      <c r="I394" s="153"/>
      <c r="L394" s="149"/>
      <c r="M394" s="154"/>
      <c r="T394" s="155"/>
      <c r="AT394" s="151" t="s">
        <v>177</v>
      </c>
      <c r="AU394" s="151" t="s">
        <v>87</v>
      </c>
      <c r="AV394" s="12" t="s">
        <v>39</v>
      </c>
      <c r="AW394" s="12" t="s">
        <v>38</v>
      </c>
      <c r="AX394" s="12" t="s">
        <v>78</v>
      </c>
      <c r="AY394" s="151" t="s">
        <v>165</v>
      </c>
    </row>
    <row r="395" spans="2:65" s="13" customFormat="1" ht="10.199999999999999">
      <c r="B395" s="156"/>
      <c r="D395" s="150" t="s">
        <v>177</v>
      </c>
      <c r="E395" s="157" t="s">
        <v>31</v>
      </c>
      <c r="F395" s="158" t="s">
        <v>3278</v>
      </c>
      <c r="H395" s="159">
        <v>113.181</v>
      </c>
      <c r="I395" s="160"/>
      <c r="L395" s="156"/>
      <c r="M395" s="161"/>
      <c r="T395" s="162"/>
      <c r="AT395" s="157" t="s">
        <v>177</v>
      </c>
      <c r="AU395" s="157" t="s">
        <v>87</v>
      </c>
      <c r="AV395" s="13" t="s">
        <v>87</v>
      </c>
      <c r="AW395" s="13" t="s">
        <v>38</v>
      </c>
      <c r="AX395" s="13" t="s">
        <v>78</v>
      </c>
      <c r="AY395" s="157" t="s">
        <v>165</v>
      </c>
    </row>
    <row r="396" spans="2:65" s="12" customFormat="1" ht="10.199999999999999">
      <c r="B396" s="149"/>
      <c r="D396" s="150" t="s">
        <v>177</v>
      </c>
      <c r="E396" s="151" t="s">
        <v>31</v>
      </c>
      <c r="F396" s="152" t="s">
        <v>545</v>
      </c>
      <c r="H396" s="151" t="s">
        <v>31</v>
      </c>
      <c r="I396" s="153"/>
      <c r="L396" s="149"/>
      <c r="M396" s="154"/>
      <c r="T396" s="155"/>
      <c r="AT396" s="151" t="s">
        <v>177</v>
      </c>
      <c r="AU396" s="151" t="s">
        <v>87</v>
      </c>
      <c r="AV396" s="12" t="s">
        <v>39</v>
      </c>
      <c r="AW396" s="12" t="s">
        <v>38</v>
      </c>
      <c r="AX396" s="12" t="s">
        <v>78</v>
      </c>
      <c r="AY396" s="151" t="s">
        <v>165</v>
      </c>
    </row>
    <row r="397" spans="2:65" s="13" customFormat="1" ht="10.199999999999999">
      <c r="B397" s="156"/>
      <c r="D397" s="150" t="s">
        <v>177</v>
      </c>
      <c r="E397" s="157" t="s">
        <v>31</v>
      </c>
      <c r="F397" s="158" t="s">
        <v>3279</v>
      </c>
      <c r="H397" s="159">
        <v>15.651999999999999</v>
      </c>
      <c r="I397" s="160"/>
      <c r="L397" s="156"/>
      <c r="M397" s="161"/>
      <c r="T397" s="162"/>
      <c r="AT397" s="157" t="s">
        <v>177</v>
      </c>
      <c r="AU397" s="157" t="s">
        <v>87</v>
      </c>
      <c r="AV397" s="13" t="s">
        <v>87</v>
      </c>
      <c r="AW397" s="13" t="s">
        <v>38</v>
      </c>
      <c r="AX397" s="13" t="s">
        <v>78</v>
      </c>
      <c r="AY397" s="157" t="s">
        <v>165</v>
      </c>
    </row>
    <row r="398" spans="2:65" s="12" customFormat="1" ht="10.199999999999999">
      <c r="B398" s="149"/>
      <c r="D398" s="150" t="s">
        <v>177</v>
      </c>
      <c r="E398" s="151" t="s">
        <v>31</v>
      </c>
      <c r="F398" s="152" t="s">
        <v>389</v>
      </c>
      <c r="H398" s="151" t="s">
        <v>31</v>
      </c>
      <c r="I398" s="153"/>
      <c r="L398" s="149"/>
      <c r="M398" s="154"/>
      <c r="T398" s="155"/>
      <c r="AT398" s="151" t="s">
        <v>177</v>
      </c>
      <c r="AU398" s="151" t="s">
        <v>87</v>
      </c>
      <c r="AV398" s="12" t="s">
        <v>39</v>
      </c>
      <c r="AW398" s="12" t="s">
        <v>38</v>
      </c>
      <c r="AX398" s="12" t="s">
        <v>78</v>
      </c>
      <c r="AY398" s="151" t="s">
        <v>165</v>
      </c>
    </row>
    <row r="399" spans="2:65" s="13" customFormat="1" ht="10.199999999999999">
      <c r="B399" s="156"/>
      <c r="D399" s="150" t="s">
        <v>177</v>
      </c>
      <c r="E399" s="157" t="s">
        <v>31</v>
      </c>
      <c r="F399" s="158" t="s">
        <v>3280</v>
      </c>
      <c r="H399" s="159">
        <v>55.612000000000002</v>
      </c>
      <c r="I399" s="160"/>
      <c r="L399" s="156"/>
      <c r="M399" s="161"/>
      <c r="T399" s="162"/>
      <c r="AT399" s="157" t="s">
        <v>177</v>
      </c>
      <c r="AU399" s="157" t="s">
        <v>87</v>
      </c>
      <c r="AV399" s="13" t="s">
        <v>87</v>
      </c>
      <c r="AW399" s="13" t="s">
        <v>38</v>
      </c>
      <c r="AX399" s="13" t="s">
        <v>78</v>
      </c>
      <c r="AY399" s="157" t="s">
        <v>165</v>
      </c>
    </row>
    <row r="400" spans="2:65" s="14" customFormat="1" ht="10.199999999999999">
      <c r="B400" s="163"/>
      <c r="D400" s="150" t="s">
        <v>177</v>
      </c>
      <c r="E400" s="164" t="s">
        <v>31</v>
      </c>
      <c r="F400" s="165" t="s">
        <v>180</v>
      </c>
      <c r="H400" s="166">
        <v>184.44499999999999</v>
      </c>
      <c r="I400" s="167"/>
      <c r="L400" s="163"/>
      <c r="M400" s="168"/>
      <c r="T400" s="169"/>
      <c r="AT400" s="164" t="s">
        <v>177</v>
      </c>
      <c r="AU400" s="164" t="s">
        <v>87</v>
      </c>
      <c r="AV400" s="14" t="s">
        <v>173</v>
      </c>
      <c r="AW400" s="14" t="s">
        <v>38</v>
      </c>
      <c r="AX400" s="14" t="s">
        <v>39</v>
      </c>
      <c r="AY400" s="164" t="s">
        <v>165</v>
      </c>
    </row>
    <row r="401" spans="2:65" s="1" customFormat="1" ht="24.15" customHeight="1">
      <c r="B401" s="35"/>
      <c r="C401" s="177" t="s">
        <v>681</v>
      </c>
      <c r="D401" s="177" t="s">
        <v>409</v>
      </c>
      <c r="E401" s="178" t="s">
        <v>562</v>
      </c>
      <c r="F401" s="179" t="s">
        <v>563</v>
      </c>
      <c r="G401" s="180" t="s">
        <v>183</v>
      </c>
      <c r="H401" s="181">
        <v>193.667</v>
      </c>
      <c r="I401" s="182"/>
      <c r="J401" s="183">
        <f>ROUND(I401*H401,2)</f>
        <v>0</v>
      </c>
      <c r="K401" s="179" t="s">
        <v>172</v>
      </c>
      <c r="L401" s="184"/>
      <c r="M401" s="185" t="s">
        <v>31</v>
      </c>
      <c r="N401" s="186" t="s">
        <v>49</v>
      </c>
      <c r="P401" s="141">
        <f>O401*H401</f>
        <v>0</v>
      </c>
      <c r="Q401" s="141">
        <v>1.8E-3</v>
      </c>
      <c r="R401" s="141">
        <f>Q401*H401</f>
        <v>0.34860059999999998</v>
      </c>
      <c r="S401" s="141">
        <v>0</v>
      </c>
      <c r="T401" s="142">
        <f>S401*H401</f>
        <v>0</v>
      </c>
      <c r="AR401" s="143" t="s">
        <v>221</v>
      </c>
      <c r="AT401" s="143" t="s">
        <v>409</v>
      </c>
      <c r="AU401" s="143" t="s">
        <v>87</v>
      </c>
      <c r="AY401" s="19" t="s">
        <v>165</v>
      </c>
      <c r="BE401" s="144">
        <f>IF(N401="základní",J401,0)</f>
        <v>0</v>
      </c>
      <c r="BF401" s="144">
        <f>IF(N401="snížená",J401,0)</f>
        <v>0</v>
      </c>
      <c r="BG401" s="144">
        <f>IF(N401="zákl. přenesená",J401,0)</f>
        <v>0</v>
      </c>
      <c r="BH401" s="144">
        <f>IF(N401="sníž. přenesená",J401,0)</f>
        <v>0</v>
      </c>
      <c r="BI401" s="144">
        <f>IF(N401="nulová",J401,0)</f>
        <v>0</v>
      </c>
      <c r="BJ401" s="19" t="s">
        <v>39</v>
      </c>
      <c r="BK401" s="144">
        <f>ROUND(I401*H401,2)</f>
        <v>0</v>
      </c>
      <c r="BL401" s="19" t="s">
        <v>173</v>
      </c>
      <c r="BM401" s="143" t="s">
        <v>3281</v>
      </c>
    </row>
    <row r="402" spans="2:65" s="13" customFormat="1" ht="10.199999999999999">
      <c r="B402" s="156"/>
      <c r="D402" s="150" t="s">
        <v>177</v>
      </c>
      <c r="E402" s="157" t="s">
        <v>31</v>
      </c>
      <c r="F402" s="158" t="s">
        <v>3282</v>
      </c>
      <c r="H402" s="159">
        <v>193.667</v>
      </c>
      <c r="I402" s="160"/>
      <c r="L402" s="156"/>
      <c r="M402" s="161"/>
      <c r="T402" s="162"/>
      <c r="AT402" s="157" t="s">
        <v>177</v>
      </c>
      <c r="AU402" s="157" t="s">
        <v>87</v>
      </c>
      <c r="AV402" s="13" t="s">
        <v>87</v>
      </c>
      <c r="AW402" s="13" t="s">
        <v>38</v>
      </c>
      <c r="AX402" s="13" t="s">
        <v>39</v>
      </c>
      <c r="AY402" s="157" t="s">
        <v>165</v>
      </c>
    </row>
    <row r="403" spans="2:65" s="1" customFormat="1" ht="49.05" customHeight="1">
      <c r="B403" s="35"/>
      <c r="C403" s="132" t="s">
        <v>696</v>
      </c>
      <c r="D403" s="132" t="s">
        <v>168</v>
      </c>
      <c r="E403" s="133" t="s">
        <v>569</v>
      </c>
      <c r="F403" s="134" t="s">
        <v>3283</v>
      </c>
      <c r="G403" s="135" t="s">
        <v>183</v>
      </c>
      <c r="H403" s="136">
        <v>89.328000000000003</v>
      </c>
      <c r="I403" s="137"/>
      <c r="J403" s="138">
        <f>ROUND(I403*H403,2)</f>
        <v>0</v>
      </c>
      <c r="K403" s="134" t="s">
        <v>31</v>
      </c>
      <c r="L403" s="35"/>
      <c r="M403" s="139" t="s">
        <v>31</v>
      </c>
      <c r="N403" s="140" t="s">
        <v>49</v>
      </c>
      <c r="P403" s="141">
        <f>O403*H403</f>
        <v>0</v>
      </c>
      <c r="Q403" s="141">
        <v>8.9999999999999993E-3</v>
      </c>
      <c r="R403" s="141">
        <f>Q403*H403</f>
        <v>0.803952</v>
      </c>
      <c r="S403" s="141">
        <v>0</v>
      </c>
      <c r="T403" s="142">
        <f>S403*H403</f>
        <v>0</v>
      </c>
      <c r="AR403" s="143" t="s">
        <v>173</v>
      </c>
      <c r="AT403" s="143" t="s">
        <v>168</v>
      </c>
      <c r="AU403" s="143" t="s">
        <v>87</v>
      </c>
      <c r="AY403" s="19" t="s">
        <v>165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9" t="s">
        <v>39</v>
      </c>
      <c r="BK403" s="144">
        <f>ROUND(I403*H403,2)</f>
        <v>0</v>
      </c>
      <c r="BL403" s="19" t="s">
        <v>173</v>
      </c>
      <c r="BM403" s="143" t="s">
        <v>3284</v>
      </c>
    </row>
    <row r="404" spans="2:65" s="1" customFormat="1" ht="19.2">
      <c r="B404" s="35"/>
      <c r="D404" s="150" t="s">
        <v>443</v>
      </c>
      <c r="F404" s="187" t="s">
        <v>3276</v>
      </c>
      <c r="I404" s="147"/>
      <c r="L404" s="35"/>
      <c r="M404" s="148"/>
      <c r="T404" s="56"/>
      <c r="AT404" s="19" t="s">
        <v>443</v>
      </c>
      <c r="AU404" s="19" t="s">
        <v>87</v>
      </c>
    </row>
    <row r="405" spans="2:65" s="12" customFormat="1" ht="10.199999999999999">
      <c r="B405" s="149"/>
      <c r="D405" s="150" t="s">
        <v>177</v>
      </c>
      <c r="E405" s="151" t="s">
        <v>31</v>
      </c>
      <c r="F405" s="152" t="s">
        <v>3285</v>
      </c>
      <c r="H405" s="151" t="s">
        <v>31</v>
      </c>
      <c r="I405" s="153"/>
      <c r="L405" s="149"/>
      <c r="M405" s="154"/>
      <c r="T405" s="155"/>
      <c r="AT405" s="151" t="s">
        <v>177</v>
      </c>
      <c r="AU405" s="151" t="s">
        <v>87</v>
      </c>
      <c r="AV405" s="12" t="s">
        <v>39</v>
      </c>
      <c r="AW405" s="12" t="s">
        <v>38</v>
      </c>
      <c r="AX405" s="12" t="s">
        <v>78</v>
      </c>
      <c r="AY405" s="151" t="s">
        <v>165</v>
      </c>
    </row>
    <row r="406" spans="2:65" s="12" customFormat="1" ht="10.199999999999999">
      <c r="B406" s="149"/>
      <c r="D406" s="150" t="s">
        <v>177</v>
      </c>
      <c r="E406" s="151" t="s">
        <v>31</v>
      </c>
      <c r="F406" s="152" t="s">
        <v>3286</v>
      </c>
      <c r="H406" s="151" t="s">
        <v>31</v>
      </c>
      <c r="I406" s="153"/>
      <c r="L406" s="149"/>
      <c r="M406" s="154"/>
      <c r="T406" s="155"/>
      <c r="AT406" s="151" t="s">
        <v>177</v>
      </c>
      <c r="AU406" s="151" t="s">
        <v>87</v>
      </c>
      <c r="AV406" s="12" t="s">
        <v>39</v>
      </c>
      <c r="AW406" s="12" t="s">
        <v>38</v>
      </c>
      <c r="AX406" s="12" t="s">
        <v>78</v>
      </c>
      <c r="AY406" s="151" t="s">
        <v>165</v>
      </c>
    </row>
    <row r="407" spans="2:65" s="13" customFormat="1" ht="10.199999999999999">
      <c r="B407" s="156"/>
      <c r="D407" s="150" t="s">
        <v>177</v>
      </c>
      <c r="E407" s="157" t="s">
        <v>31</v>
      </c>
      <c r="F407" s="158" t="s">
        <v>3287</v>
      </c>
      <c r="H407" s="159">
        <v>89.328000000000003</v>
      </c>
      <c r="I407" s="160"/>
      <c r="L407" s="156"/>
      <c r="M407" s="161"/>
      <c r="T407" s="162"/>
      <c r="AT407" s="157" t="s">
        <v>177</v>
      </c>
      <c r="AU407" s="157" t="s">
        <v>87</v>
      </c>
      <c r="AV407" s="13" t="s">
        <v>87</v>
      </c>
      <c r="AW407" s="13" t="s">
        <v>38</v>
      </c>
      <c r="AX407" s="13" t="s">
        <v>78</v>
      </c>
      <c r="AY407" s="157" t="s">
        <v>165</v>
      </c>
    </row>
    <row r="408" spans="2:65" s="14" customFormat="1" ht="10.199999999999999">
      <c r="B408" s="163"/>
      <c r="D408" s="150" t="s">
        <v>177</v>
      </c>
      <c r="E408" s="164" t="s">
        <v>31</v>
      </c>
      <c r="F408" s="165" t="s">
        <v>180</v>
      </c>
      <c r="H408" s="166">
        <v>89.328000000000003</v>
      </c>
      <c r="I408" s="167"/>
      <c r="L408" s="163"/>
      <c r="M408" s="168"/>
      <c r="T408" s="169"/>
      <c r="AT408" s="164" t="s">
        <v>177</v>
      </c>
      <c r="AU408" s="164" t="s">
        <v>87</v>
      </c>
      <c r="AV408" s="14" t="s">
        <v>173</v>
      </c>
      <c r="AW408" s="14" t="s">
        <v>38</v>
      </c>
      <c r="AX408" s="14" t="s">
        <v>39</v>
      </c>
      <c r="AY408" s="164" t="s">
        <v>165</v>
      </c>
    </row>
    <row r="409" spans="2:65" s="1" customFormat="1" ht="24.15" customHeight="1">
      <c r="B409" s="35"/>
      <c r="C409" s="177" t="s">
        <v>701</v>
      </c>
      <c r="D409" s="177" t="s">
        <v>409</v>
      </c>
      <c r="E409" s="178" t="s">
        <v>593</v>
      </c>
      <c r="F409" s="179" t="s">
        <v>594</v>
      </c>
      <c r="G409" s="180" t="s">
        <v>183</v>
      </c>
      <c r="H409" s="181">
        <v>93.793999999999997</v>
      </c>
      <c r="I409" s="182"/>
      <c r="J409" s="183">
        <f>ROUND(I409*H409,2)</f>
        <v>0</v>
      </c>
      <c r="K409" s="179" t="s">
        <v>172</v>
      </c>
      <c r="L409" s="184"/>
      <c r="M409" s="185" t="s">
        <v>31</v>
      </c>
      <c r="N409" s="186" t="s">
        <v>49</v>
      </c>
      <c r="P409" s="141">
        <f>O409*H409</f>
        <v>0</v>
      </c>
      <c r="Q409" s="141">
        <v>4.1999999999999997E-3</v>
      </c>
      <c r="R409" s="141">
        <f>Q409*H409</f>
        <v>0.39393479999999997</v>
      </c>
      <c r="S409" s="141">
        <v>0</v>
      </c>
      <c r="T409" s="142">
        <f>S409*H409</f>
        <v>0</v>
      </c>
      <c r="AR409" s="143" t="s">
        <v>221</v>
      </c>
      <c r="AT409" s="143" t="s">
        <v>409</v>
      </c>
      <c r="AU409" s="143" t="s">
        <v>87</v>
      </c>
      <c r="AY409" s="19" t="s">
        <v>165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9" t="s">
        <v>39</v>
      </c>
      <c r="BK409" s="144">
        <f>ROUND(I409*H409,2)</f>
        <v>0</v>
      </c>
      <c r="BL409" s="19" t="s">
        <v>173</v>
      </c>
      <c r="BM409" s="143" t="s">
        <v>3288</v>
      </c>
    </row>
    <row r="410" spans="2:65" s="13" customFormat="1" ht="10.199999999999999">
      <c r="B410" s="156"/>
      <c r="D410" s="150" t="s">
        <v>177</v>
      </c>
      <c r="E410" s="157" t="s">
        <v>31</v>
      </c>
      <c r="F410" s="158" t="s">
        <v>3289</v>
      </c>
      <c r="H410" s="159">
        <v>93.793999999999997</v>
      </c>
      <c r="I410" s="160"/>
      <c r="L410" s="156"/>
      <c r="M410" s="161"/>
      <c r="T410" s="162"/>
      <c r="AT410" s="157" t="s">
        <v>177</v>
      </c>
      <c r="AU410" s="157" t="s">
        <v>87</v>
      </c>
      <c r="AV410" s="13" t="s">
        <v>87</v>
      </c>
      <c r="AW410" s="13" t="s">
        <v>38</v>
      </c>
      <c r="AX410" s="13" t="s">
        <v>39</v>
      </c>
      <c r="AY410" s="157" t="s">
        <v>165</v>
      </c>
    </row>
    <row r="411" spans="2:65" s="1" customFormat="1" ht="24.15" customHeight="1">
      <c r="B411" s="35"/>
      <c r="C411" s="132" t="s">
        <v>755</v>
      </c>
      <c r="D411" s="132" t="s">
        <v>168</v>
      </c>
      <c r="E411" s="133" t="s">
        <v>702</v>
      </c>
      <c r="F411" s="134" t="s">
        <v>703</v>
      </c>
      <c r="G411" s="135" t="s">
        <v>103</v>
      </c>
      <c r="H411" s="136">
        <v>10.08</v>
      </c>
      <c r="I411" s="137"/>
      <c r="J411" s="138">
        <f>ROUND(I411*H411,2)</f>
        <v>0</v>
      </c>
      <c r="K411" s="134" t="s">
        <v>172</v>
      </c>
      <c r="L411" s="35"/>
      <c r="M411" s="139" t="s">
        <v>31</v>
      </c>
      <c r="N411" s="140" t="s">
        <v>49</v>
      </c>
      <c r="P411" s="141">
        <f>O411*H411</f>
        <v>0</v>
      </c>
      <c r="Q411" s="141">
        <v>0</v>
      </c>
      <c r="R411" s="141">
        <f>Q411*H411</f>
        <v>0</v>
      </c>
      <c r="S411" s="141">
        <v>0</v>
      </c>
      <c r="T411" s="142">
        <f>S411*H411</f>
        <v>0</v>
      </c>
      <c r="AR411" s="143" t="s">
        <v>173</v>
      </c>
      <c r="AT411" s="143" t="s">
        <v>168</v>
      </c>
      <c r="AU411" s="143" t="s">
        <v>87</v>
      </c>
      <c r="AY411" s="19" t="s">
        <v>165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9" t="s">
        <v>39</v>
      </c>
      <c r="BK411" s="144">
        <f>ROUND(I411*H411,2)</f>
        <v>0</v>
      </c>
      <c r="BL411" s="19" t="s">
        <v>173</v>
      </c>
      <c r="BM411" s="143" t="s">
        <v>3290</v>
      </c>
    </row>
    <row r="412" spans="2:65" s="1" customFormat="1" ht="10.199999999999999" hidden="1">
      <c r="B412" s="35"/>
      <c r="D412" s="145" t="s">
        <v>175</v>
      </c>
      <c r="F412" s="146" t="s">
        <v>705</v>
      </c>
      <c r="I412" s="147"/>
      <c r="L412" s="35"/>
      <c r="M412" s="148"/>
      <c r="T412" s="56"/>
      <c r="AT412" s="19" t="s">
        <v>175</v>
      </c>
      <c r="AU412" s="19" t="s">
        <v>87</v>
      </c>
    </row>
    <row r="413" spans="2:65" s="12" customFormat="1" ht="10.199999999999999">
      <c r="B413" s="149"/>
      <c r="D413" s="150" t="s">
        <v>177</v>
      </c>
      <c r="E413" s="151" t="s">
        <v>31</v>
      </c>
      <c r="F413" s="152" t="s">
        <v>706</v>
      </c>
      <c r="H413" s="151" t="s">
        <v>31</v>
      </c>
      <c r="I413" s="153"/>
      <c r="L413" s="149"/>
      <c r="M413" s="154"/>
      <c r="T413" s="155"/>
      <c r="AT413" s="151" t="s">
        <v>177</v>
      </c>
      <c r="AU413" s="151" t="s">
        <v>87</v>
      </c>
      <c r="AV413" s="12" t="s">
        <v>39</v>
      </c>
      <c r="AW413" s="12" t="s">
        <v>38</v>
      </c>
      <c r="AX413" s="12" t="s">
        <v>78</v>
      </c>
      <c r="AY413" s="151" t="s">
        <v>165</v>
      </c>
    </row>
    <row r="414" spans="2:65" s="12" customFormat="1" ht="10.199999999999999">
      <c r="B414" s="149"/>
      <c r="D414" s="150" t="s">
        <v>177</v>
      </c>
      <c r="E414" s="151" t="s">
        <v>31</v>
      </c>
      <c r="F414" s="152" t="s">
        <v>3291</v>
      </c>
      <c r="H414" s="151" t="s">
        <v>31</v>
      </c>
      <c r="I414" s="153"/>
      <c r="L414" s="149"/>
      <c r="M414" s="154"/>
      <c r="T414" s="155"/>
      <c r="AT414" s="151" t="s">
        <v>177</v>
      </c>
      <c r="AU414" s="151" t="s">
        <v>87</v>
      </c>
      <c r="AV414" s="12" t="s">
        <v>39</v>
      </c>
      <c r="AW414" s="12" t="s">
        <v>38</v>
      </c>
      <c r="AX414" s="12" t="s">
        <v>78</v>
      </c>
      <c r="AY414" s="151" t="s">
        <v>165</v>
      </c>
    </row>
    <row r="415" spans="2:65" s="12" customFormat="1" ht="10.199999999999999">
      <c r="B415" s="149"/>
      <c r="D415" s="150" t="s">
        <v>177</v>
      </c>
      <c r="E415" s="151" t="s">
        <v>31</v>
      </c>
      <c r="F415" s="152" t="s">
        <v>3292</v>
      </c>
      <c r="H415" s="151" t="s">
        <v>31</v>
      </c>
      <c r="I415" s="153"/>
      <c r="L415" s="149"/>
      <c r="M415" s="154"/>
      <c r="T415" s="155"/>
      <c r="AT415" s="151" t="s">
        <v>177</v>
      </c>
      <c r="AU415" s="151" t="s">
        <v>87</v>
      </c>
      <c r="AV415" s="12" t="s">
        <v>39</v>
      </c>
      <c r="AW415" s="12" t="s">
        <v>38</v>
      </c>
      <c r="AX415" s="12" t="s">
        <v>78</v>
      </c>
      <c r="AY415" s="151" t="s">
        <v>165</v>
      </c>
    </row>
    <row r="416" spans="2:65" s="13" customFormat="1" ht="10.199999999999999">
      <c r="B416" s="156"/>
      <c r="D416" s="150" t="s">
        <v>177</v>
      </c>
      <c r="E416" s="157" t="s">
        <v>31</v>
      </c>
      <c r="F416" s="158" t="s">
        <v>3293</v>
      </c>
      <c r="H416" s="159">
        <v>3.64</v>
      </c>
      <c r="I416" s="160"/>
      <c r="L416" s="156"/>
      <c r="M416" s="161"/>
      <c r="T416" s="162"/>
      <c r="AT416" s="157" t="s">
        <v>177</v>
      </c>
      <c r="AU416" s="157" t="s">
        <v>87</v>
      </c>
      <c r="AV416" s="13" t="s">
        <v>87</v>
      </c>
      <c r="AW416" s="13" t="s">
        <v>38</v>
      </c>
      <c r="AX416" s="13" t="s">
        <v>78</v>
      </c>
      <c r="AY416" s="157" t="s">
        <v>165</v>
      </c>
    </row>
    <row r="417" spans="2:65" s="12" customFormat="1" ht="10.199999999999999">
      <c r="B417" s="149"/>
      <c r="D417" s="150" t="s">
        <v>177</v>
      </c>
      <c r="E417" s="151" t="s">
        <v>31</v>
      </c>
      <c r="F417" s="152" t="s">
        <v>3294</v>
      </c>
      <c r="H417" s="151" t="s">
        <v>31</v>
      </c>
      <c r="I417" s="153"/>
      <c r="L417" s="149"/>
      <c r="M417" s="154"/>
      <c r="T417" s="155"/>
      <c r="AT417" s="151" t="s">
        <v>177</v>
      </c>
      <c r="AU417" s="151" t="s">
        <v>87</v>
      </c>
      <c r="AV417" s="12" t="s">
        <v>39</v>
      </c>
      <c r="AW417" s="12" t="s">
        <v>38</v>
      </c>
      <c r="AX417" s="12" t="s">
        <v>78</v>
      </c>
      <c r="AY417" s="151" t="s">
        <v>165</v>
      </c>
    </row>
    <row r="418" spans="2:65" s="13" customFormat="1" ht="10.199999999999999">
      <c r="B418" s="156"/>
      <c r="D418" s="150" t="s">
        <v>177</v>
      </c>
      <c r="E418" s="157" t="s">
        <v>31</v>
      </c>
      <c r="F418" s="158" t="s">
        <v>3293</v>
      </c>
      <c r="H418" s="159">
        <v>3.64</v>
      </c>
      <c r="I418" s="160"/>
      <c r="L418" s="156"/>
      <c r="M418" s="161"/>
      <c r="T418" s="162"/>
      <c r="AT418" s="157" t="s">
        <v>177</v>
      </c>
      <c r="AU418" s="157" t="s">
        <v>87</v>
      </c>
      <c r="AV418" s="13" t="s">
        <v>87</v>
      </c>
      <c r="AW418" s="13" t="s">
        <v>38</v>
      </c>
      <c r="AX418" s="13" t="s">
        <v>78</v>
      </c>
      <c r="AY418" s="157" t="s">
        <v>165</v>
      </c>
    </row>
    <row r="419" spans="2:65" s="12" customFormat="1" ht="10.199999999999999">
      <c r="B419" s="149"/>
      <c r="D419" s="150" t="s">
        <v>177</v>
      </c>
      <c r="E419" s="151" t="s">
        <v>31</v>
      </c>
      <c r="F419" s="152" t="s">
        <v>3295</v>
      </c>
      <c r="H419" s="151" t="s">
        <v>31</v>
      </c>
      <c r="I419" s="153"/>
      <c r="L419" s="149"/>
      <c r="M419" s="154"/>
      <c r="T419" s="155"/>
      <c r="AT419" s="151" t="s">
        <v>177</v>
      </c>
      <c r="AU419" s="151" t="s">
        <v>87</v>
      </c>
      <c r="AV419" s="12" t="s">
        <v>39</v>
      </c>
      <c r="AW419" s="12" t="s">
        <v>38</v>
      </c>
      <c r="AX419" s="12" t="s">
        <v>78</v>
      </c>
      <c r="AY419" s="151" t="s">
        <v>165</v>
      </c>
    </row>
    <row r="420" spans="2:65" s="13" customFormat="1" ht="10.199999999999999">
      <c r="B420" s="156"/>
      <c r="D420" s="150" t="s">
        <v>177</v>
      </c>
      <c r="E420" s="157" t="s">
        <v>31</v>
      </c>
      <c r="F420" s="158" t="s">
        <v>3296</v>
      </c>
      <c r="H420" s="159">
        <v>2.8</v>
      </c>
      <c r="I420" s="160"/>
      <c r="L420" s="156"/>
      <c r="M420" s="161"/>
      <c r="T420" s="162"/>
      <c r="AT420" s="157" t="s">
        <v>177</v>
      </c>
      <c r="AU420" s="157" t="s">
        <v>87</v>
      </c>
      <c r="AV420" s="13" t="s">
        <v>87</v>
      </c>
      <c r="AW420" s="13" t="s">
        <v>38</v>
      </c>
      <c r="AX420" s="13" t="s">
        <v>78</v>
      </c>
      <c r="AY420" s="157" t="s">
        <v>165</v>
      </c>
    </row>
    <row r="421" spans="2:65" s="14" customFormat="1" ht="10.199999999999999">
      <c r="B421" s="163"/>
      <c r="D421" s="150" t="s">
        <v>177</v>
      </c>
      <c r="E421" s="164" t="s">
        <v>31</v>
      </c>
      <c r="F421" s="165" t="s">
        <v>180</v>
      </c>
      <c r="H421" s="166">
        <v>10.08</v>
      </c>
      <c r="I421" s="167"/>
      <c r="L421" s="163"/>
      <c r="M421" s="168"/>
      <c r="T421" s="169"/>
      <c r="AT421" s="164" t="s">
        <v>177</v>
      </c>
      <c r="AU421" s="164" t="s">
        <v>87</v>
      </c>
      <c r="AV421" s="14" t="s">
        <v>173</v>
      </c>
      <c r="AW421" s="14" t="s">
        <v>38</v>
      </c>
      <c r="AX421" s="14" t="s">
        <v>39</v>
      </c>
      <c r="AY421" s="164" t="s">
        <v>165</v>
      </c>
    </row>
    <row r="422" spans="2:65" s="1" customFormat="1" ht="24.15" customHeight="1">
      <c r="B422" s="35"/>
      <c r="C422" s="177" t="s">
        <v>760</v>
      </c>
      <c r="D422" s="177" t="s">
        <v>409</v>
      </c>
      <c r="E422" s="178" t="s">
        <v>756</v>
      </c>
      <c r="F422" s="179" t="s">
        <v>757</v>
      </c>
      <c r="G422" s="180" t="s">
        <v>103</v>
      </c>
      <c r="H422" s="181">
        <v>11.087999999999999</v>
      </c>
      <c r="I422" s="182"/>
      <c r="J422" s="183">
        <f>ROUND(I422*H422,2)</f>
        <v>0</v>
      </c>
      <c r="K422" s="179" t="s">
        <v>172</v>
      </c>
      <c r="L422" s="184"/>
      <c r="M422" s="185" t="s">
        <v>31</v>
      </c>
      <c r="N422" s="186" t="s">
        <v>49</v>
      </c>
      <c r="P422" s="141">
        <f>O422*H422</f>
        <v>0</v>
      </c>
      <c r="Q422" s="141">
        <v>1.2E-4</v>
      </c>
      <c r="R422" s="141">
        <f>Q422*H422</f>
        <v>1.3305599999999999E-3</v>
      </c>
      <c r="S422" s="141">
        <v>0</v>
      </c>
      <c r="T422" s="142">
        <f>S422*H422</f>
        <v>0</v>
      </c>
      <c r="AR422" s="143" t="s">
        <v>221</v>
      </c>
      <c r="AT422" s="143" t="s">
        <v>409</v>
      </c>
      <c r="AU422" s="143" t="s">
        <v>87</v>
      </c>
      <c r="AY422" s="19" t="s">
        <v>165</v>
      </c>
      <c r="BE422" s="144">
        <f>IF(N422="základní",J422,0)</f>
        <v>0</v>
      </c>
      <c r="BF422" s="144">
        <f>IF(N422="snížená",J422,0)</f>
        <v>0</v>
      </c>
      <c r="BG422" s="144">
        <f>IF(N422="zákl. přenesená",J422,0)</f>
        <v>0</v>
      </c>
      <c r="BH422" s="144">
        <f>IF(N422="sníž. přenesená",J422,0)</f>
        <v>0</v>
      </c>
      <c r="BI422" s="144">
        <f>IF(N422="nulová",J422,0)</f>
        <v>0</v>
      </c>
      <c r="BJ422" s="19" t="s">
        <v>39</v>
      </c>
      <c r="BK422" s="144">
        <f>ROUND(I422*H422,2)</f>
        <v>0</v>
      </c>
      <c r="BL422" s="19" t="s">
        <v>173</v>
      </c>
      <c r="BM422" s="143" t="s">
        <v>3297</v>
      </c>
    </row>
    <row r="423" spans="2:65" s="13" customFormat="1" ht="10.199999999999999">
      <c r="B423" s="156"/>
      <c r="D423" s="150" t="s">
        <v>177</v>
      </c>
      <c r="E423" s="157" t="s">
        <v>31</v>
      </c>
      <c r="F423" s="158" t="s">
        <v>3298</v>
      </c>
      <c r="H423" s="159">
        <v>11.087999999999999</v>
      </c>
      <c r="I423" s="160"/>
      <c r="L423" s="156"/>
      <c r="M423" s="161"/>
      <c r="T423" s="162"/>
      <c r="AT423" s="157" t="s">
        <v>177</v>
      </c>
      <c r="AU423" s="157" t="s">
        <v>87</v>
      </c>
      <c r="AV423" s="13" t="s">
        <v>87</v>
      </c>
      <c r="AW423" s="13" t="s">
        <v>38</v>
      </c>
      <c r="AX423" s="13" t="s">
        <v>39</v>
      </c>
      <c r="AY423" s="157" t="s">
        <v>165</v>
      </c>
    </row>
    <row r="424" spans="2:65" s="1" customFormat="1" ht="24.15" customHeight="1">
      <c r="B424" s="35"/>
      <c r="C424" s="132" t="s">
        <v>765</v>
      </c>
      <c r="D424" s="132" t="s">
        <v>168</v>
      </c>
      <c r="E424" s="133" t="s">
        <v>781</v>
      </c>
      <c r="F424" s="134" t="s">
        <v>782</v>
      </c>
      <c r="G424" s="135" t="s">
        <v>183</v>
      </c>
      <c r="H424" s="136">
        <v>27.26</v>
      </c>
      <c r="I424" s="137"/>
      <c r="J424" s="138">
        <f>ROUND(I424*H424,2)</f>
        <v>0</v>
      </c>
      <c r="K424" s="134" t="s">
        <v>31</v>
      </c>
      <c r="L424" s="35"/>
      <c r="M424" s="139" t="s">
        <v>31</v>
      </c>
      <c r="N424" s="140" t="s">
        <v>49</v>
      </c>
      <c r="P424" s="141">
        <f>O424*H424</f>
        <v>0</v>
      </c>
      <c r="Q424" s="141">
        <v>5.4799999999999996E-3</v>
      </c>
      <c r="R424" s="141">
        <f>Q424*H424</f>
        <v>0.14938480000000001</v>
      </c>
      <c r="S424" s="141">
        <v>0</v>
      </c>
      <c r="T424" s="142">
        <f>S424*H424</f>
        <v>0</v>
      </c>
      <c r="AR424" s="143" t="s">
        <v>173</v>
      </c>
      <c r="AT424" s="143" t="s">
        <v>168</v>
      </c>
      <c r="AU424" s="143" t="s">
        <v>87</v>
      </c>
      <c r="AY424" s="19" t="s">
        <v>165</v>
      </c>
      <c r="BE424" s="144">
        <f>IF(N424="základní",J424,0)</f>
        <v>0</v>
      </c>
      <c r="BF424" s="144">
        <f>IF(N424="snížená",J424,0)</f>
        <v>0</v>
      </c>
      <c r="BG424" s="144">
        <f>IF(N424="zákl. přenesená",J424,0)</f>
        <v>0</v>
      </c>
      <c r="BH424" s="144">
        <f>IF(N424="sníž. přenesená",J424,0)</f>
        <v>0</v>
      </c>
      <c r="BI424" s="144">
        <f>IF(N424="nulová",J424,0)</f>
        <v>0</v>
      </c>
      <c r="BJ424" s="19" t="s">
        <v>39</v>
      </c>
      <c r="BK424" s="144">
        <f>ROUND(I424*H424,2)</f>
        <v>0</v>
      </c>
      <c r="BL424" s="19" t="s">
        <v>173</v>
      </c>
      <c r="BM424" s="143" t="s">
        <v>3299</v>
      </c>
    </row>
    <row r="425" spans="2:65" s="1" customFormat="1" ht="28.8">
      <c r="B425" s="35"/>
      <c r="D425" s="150" t="s">
        <v>443</v>
      </c>
      <c r="F425" s="187" t="s">
        <v>3300</v>
      </c>
      <c r="I425" s="147"/>
      <c r="L425" s="35"/>
      <c r="M425" s="148"/>
      <c r="T425" s="56"/>
      <c r="AT425" s="19" t="s">
        <v>443</v>
      </c>
      <c r="AU425" s="19" t="s">
        <v>87</v>
      </c>
    </row>
    <row r="426" spans="2:65" s="12" customFormat="1" ht="10.199999999999999">
      <c r="B426" s="149"/>
      <c r="D426" s="150" t="s">
        <v>177</v>
      </c>
      <c r="E426" s="151" t="s">
        <v>31</v>
      </c>
      <c r="F426" s="152" t="s">
        <v>3301</v>
      </c>
      <c r="H426" s="151" t="s">
        <v>31</v>
      </c>
      <c r="I426" s="153"/>
      <c r="L426" s="149"/>
      <c r="M426" s="154"/>
      <c r="T426" s="155"/>
      <c r="AT426" s="151" t="s">
        <v>177</v>
      </c>
      <c r="AU426" s="151" t="s">
        <v>87</v>
      </c>
      <c r="AV426" s="12" t="s">
        <v>39</v>
      </c>
      <c r="AW426" s="12" t="s">
        <v>38</v>
      </c>
      <c r="AX426" s="12" t="s">
        <v>78</v>
      </c>
      <c r="AY426" s="151" t="s">
        <v>165</v>
      </c>
    </row>
    <row r="427" spans="2:65" s="12" customFormat="1" ht="10.199999999999999">
      <c r="B427" s="149"/>
      <c r="D427" s="150" t="s">
        <v>177</v>
      </c>
      <c r="E427" s="151" t="s">
        <v>31</v>
      </c>
      <c r="F427" s="152" t="s">
        <v>3302</v>
      </c>
      <c r="H427" s="151" t="s">
        <v>31</v>
      </c>
      <c r="I427" s="153"/>
      <c r="L427" s="149"/>
      <c r="M427" s="154"/>
      <c r="T427" s="155"/>
      <c r="AT427" s="151" t="s">
        <v>177</v>
      </c>
      <c r="AU427" s="151" t="s">
        <v>87</v>
      </c>
      <c r="AV427" s="12" t="s">
        <v>39</v>
      </c>
      <c r="AW427" s="12" t="s">
        <v>38</v>
      </c>
      <c r="AX427" s="12" t="s">
        <v>78</v>
      </c>
      <c r="AY427" s="151" t="s">
        <v>165</v>
      </c>
    </row>
    <row r="428" spans="2:65" s="12" customFormat="1" ht="20.399999999999999">
      <c r="B428" s="149"/>
      <c r="D428" s="150" t="s">
        <v>177</v>
      </c>
      <c r="E428" s="151" t="s">
        <v>31</v>
      </c>
      <c r="F428" s="152" t="s">
        <v>3303</v>
      </c>
      <c r="H428" s="151" t="s">
        <v>31</v>
      </c>
      <c r="I428" s="153"/>
      <c r="L428" s="149"/>
      <c r="M428" s="154"/>
      <c r="T428" s="155"/>
      <c r="AT428" s="151" t="s">
        <v>177</v>
      </c>
      <c r="AU428" s="151" t="s">
        <v>87</v>
      </c>
      <c r="AV428" s="12" t="s">
        <v>39</v>
      </c>
      <c r="AW428" s="12" t="s">
        <v>38</v>
      </c>
      <c r="AX428" s="12" t="s">
        <v>78</v>
      </c>
      <c r="AY428" s="151" t="s">
        <v>165</v>
      </c>
    </row>
    <row r="429" spans="2:65" s="13" customFormat="1" ht="10.199999999999999">
      <c r="B429" s="156"/>
      <c r="D429" s="150" t="s">
        <v>177</v>
      </c>
      <c r="E429" s="157" t="s">
        <v>31</v>
      </c>
      <c r="F429" s="158" t="s">
        <v>3304</v>
      </c>
      <c r="H429" s="159">
        <v>15.46</v>
      </c>
      <c r="I429" s="160"/>
      <c r="L429" s="156"/>
      <c r="M429" s="161"/>
      <c r="T429" s="162"/>
      <c r="AT429" s="157" t="s">
        <v>177</v>
      </c>
      <c r="AU429" s="157" t="s">
        <v>87</v>
      </c>
      <c r="AV429" s="13" t="s">
        <v>87</v>
      </c>
      <c r="AW429" s="13" t="s">
        <v>38</v>
      </c>
      <c r="AX429" s="13" t="s">
        <v>78</v>
      </c>
      <c r="AY429" s="157" t="s">
        <v>165</v>
      </c>
    </row>
    <row r="430" spans="2:65" s="12" customFormat="1" ht="10.199999999999999">
      <c r="B430" s="149"/>
      <c r="D430" s="150" t="s">
        <v>177</v>
      </c>
      <c r="E430" s="151" t="s">
        <v>31</v>
      </c>
      <c r="F430" s="152" t="s">
        <v>3305</v>
      </c>
      <c r="H430" s="151" t="s">
        <v>31</v>
      </c>
      <c r="I430" s="153"/>
      <c r="L430" s="149"/>
      <c r="M430" s="154"/>
      <c r="T430" s="155"/>
      <c r="AT430" s="151" t="s">
        <v>177</v>
      </c>
      <c r="AU430" s="151" t="s">
        <v>87</v>
      </c>
      <c r="AV430" s="12" t="s">
        <v>39</v>
      </c>
      <c r="AW430" s="12" t="s">
        <v>38</v>
      </c>
      <c r="AX430" s="12" t="s">
        <v>78</v>
      </c>
      <c r="AY430" s="151" t="s">
        <v>165</v>
      </c>
    </row>
    <row r="431" spans="2:65" s="13" customFormat="1" ht="10.199999999999999">
      <c r="B431" s="156"/>
      <c r="D431" s="150" t="s">
        <v>177</v>
      </c>
      <c r="E431" s="157" t="s">
        <v>31</v>
      </c>
      <c r="F431" s="158" t="s">
        <v>3306</v>
      </c>
      <c r="H431" s="159">
        <v>11.8</v>
      </c>
      <c r="I431" s="160"/>
      <c r="L431" s="156"/>
      <c r="M431" s="161"/>
      <c r="T431" s="162"/>
      <c r="AT431" s="157" t="s">
        <v>177</v>
      </c>
      <c r="AU431" s="157" t="s">
        <v>87</v>
      </c>
      <c r="AV431" s="13" t="s">
        <v>87</v>
      </c>
      <c r="AW431" s="13" t="s">
        <v>38</v>
      </c>
      <c r="AX431" s="13" t="s">
        <v>78</v>
      </c>
      <c r="AY431" s="157" t="s">
        <v>165</v>
      </c>
    </row>
    <row r="432" spans="2:65" s="14" customFormat="1" ht="10.199999999999999">
      <c r="B432" s="163"/>
      <c r="D432" s="150" t="s">
        <v>177</v>
      </c>
      <c r="E432" s="164" t="s">
        <v>31</v>
      </c>
      <c r="F432" s="165" t="s">
        <v>180</v>
      </c>
      <c r="H432" s="166">
        <v>27.26</v>
      </c>
      <c r="I432" s="167"/>
      <c r="L432" s="163"/>
      <c r="M432" s="168"/>
      <c r="T432" s="169"/>
      <c r="AT432" s="164" t="s">
        <v>177</v>
      </c>
      <c r="AU432" s="164" t="s">
        <v>87</v>
      </c>
      <c r="AV432" s="14" t="s">
        <v>173</v>
      </c>
      <c r="AW432" s="14" t="s">
        <v>38</v>
      </c>
      <c r="AX432" s="14" t="s">
        <v>39</v>
      </c>
      <c r="AY432" s="164" t="s">
        <v>165</v>
      </c>
    </row>
    <row r="433" spans="2:65" s="1" customFormat="1" ht="33" customHeight="1">
      <c r="B433" s="35"/>
      <c r="C433" s="132" t="s">
        <v>770</v>
      </c>
      <c r="D433" s="132" t="s">
        <v>168</v>
      </c>
      <c r="E433" s="133" t="s">
        <v>3307</v>
      </c>
      <c r="F433" s="134" t="s">
        <v>3308</v>
      </c>
      <c r="G433" s="135" t="s">
        <v>183</v>
      </c>
      <c r="H433" s="136">
        <v>252.435</v>
      </c>
      <c r="I433" s="137"/>
      <c r="J433" s="138">
        <f>ROUND(I433*H433,2)</f>
        <v>0</v>
      </c>
      <c r="K433" s="134" t="s">
        <v>172</v>
      </c>
      <c r="L433" s="35"/>
      <c r="M433" s="139" t="s">
        <v>31</v>
      </c>
      <c r="N433" s="140" t="s">
        <v>49</v>
      </c>
      <c r="P433" s="141">
        <f>O433*H433</f>
        <v>0</v>
      </c>
      <c r="Q433" s="141">
        <v>3.15E-2</v>
      </c>
      <c r="R433" s="141">
        <f>Q433*H433</f>
        <v>7.9517025000000006</v>
      </c>
      <c r="S433" s="141">
        <v>0</v>
      </c>
      <c r="T433" s="142">
        <f>S433*H433</f>
        <v>0</v>
      </c>
      <c r="AR433" s="143" t="s">
        <v>173</v>
      </c>
      <c r="AT433" s="143" t="s">
        <v>168</v>
      </c>
      <c r="AU433" s="143" t="s">
        <v>87</v>
      </c>
      <c r="AY433" s="19" t="s">
        <v>165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9" t="s">
        <v>39</v>
      </c>
      <c r="BK433" s="144">
        <f>ROUND(I433*H433,2)</f>
        <v>0</v>
      </c>
      <c r="BL433" s="19" t="s">
        <v>173</v>
      </c>
      <c r="BM433" s="143" t="s">
        <v>3309</v>
      </c>
    </row>
    <row r="434" spans="2:65" s="1" customFormat="1" ht="10.199999999999999" hidden="1">
      <c r="B434" s="35"/>
      <c r="D434" s="145" t="s">
        <v>175</v>
      </c>
      <c r="F434" s="146" t="s">
        <v>3310</v>
      </c>
      <c r="I434" s="147"/>
      <c r="L434" s="35"/>
      <c r="M434" s="148"/>
      <c r="T434" s="56"/>
      <c r="AT434" s="19" t="s">
        <v>175</v>
      </c>
      <c r="AU434" s="19" t="s">
        <v>87</v>
      </c>
    </row>
    <row r="435" spans="2:65" s="12" customFormat="1" ht="20.399999999999999">
      <c r="B435" s="149"/>
      <c r="D435" s="150" t="s">
        <v>177</v>
      </c>
      <c r="E435" s="151" t="s">
        <v>31</v>
      </c>
      <c r="F435" s="152" t="s">
        <v>3311</v>
      </c>
      <c r="H435" s="151" t="s">
        <v>31</v>
      </c>
      <c r="I435" s="153"/>
      <c r="L435" s="149"/>
      <c r="M435" s="154"/>
      <c r="T435" s="155"/>
      <c r="AT435" s="151" t="s">
        <v>177</v>
      </c>
      <c r="AU435" s="151" t="s">
        <v>87</v>
      </c>
      <c r="AV435" s="12" t="s">
        <v>39</v>
      </c>
      <c r="AW435" s="12" t="s">
        <v>38</v>
      </c>
      <c r="AX435" s="12" t="s">
        <v>78</v>
      </c>
      <c r="AY435" s="151" t="s">
        <v>165</v>
      </c>
    </row>
    <row r="436" spans="2:65" s="12" customFormat="1" ht="10.199999999999999">
      <c r="B436" s="149"/>
      <c r="D436" s="150" t="s">
        <v>177</v>
      </c>
      <c r="E436" s="151" t="s">
        <v>31</v>
      </c>
      <c r="F436" s="152" t="s">
        <v>543</v>
      </c>
      <c r="H436" s="151" t="s">
        <v>31</v>
      </c>
      <c r="I436" s="153"/>
      <c r="L436" s="149"/>
      <c r="M436" s="154"/>
      <c r="T436" s="155"/>
      <c r="AT436" s="151" t="s">
        <v>177</v>
      </c>
      <c r="AU436" s="151" t="s">
        <v>87</v>
      </c>
      <c r="AV436" s="12" t="s">
        <v>39</v>
      </c>
      <c r="AW436" s="12" t="s">
        <v>38</v>
      </c>
      <c r="AX436" s="12" t="s">
        <v>78</v>
      </c>
      <c r="AY436" s="151" t="s">
        <v>165</v>
      </c>
    </row>
    <row r="437" spans="2:65" s="13" customFormat="1" ht="10.199999999999999">
      <c r="B437" s="156"/>
      <c r="D437" s="150" t="s">
        <v>177</v>
      </c>
      <c r="E437" s="157" t="s">
        <v>31</v>
      </c>
      <c r="F437" s="158" t="s">
        <v>3312</v>
      </c>
      <c r="H437" s="159">
        <v>103.714</v>
      </c>
      <c r="I437" s="160"/>
      <c r="L437" s="156"/>
      <c r="M437" s="161"/>
      <c r="T437" s="162"/>
      <c r="AT437" s="157" t="s">
        <v>177</v>
      </c>
      <c r="AU437" s="157" t="s">
        <v>87</v>
      </c>
      <c r="AV437" s="13" t="s">
        <v>87</v>
      </c>
      <c r="AW437" s="13" t="s">
        <v>38</v>
      </c>
      <c r="AX437" s="13" t="s">
        <v>78</v>
      </c>
      <c r="AY437" s="157" t="s">
        <v>165</v>
      </c>
    </row>
    <row r="438" spans="2:65" s="12" customFormat="1" ht="10.199999999999999">
      <c r="B438" s="149"/>
      <c r="D438" s="150" t="s">
        <v>177</v>
      </c>
      <c r="E438" s="151" t="s">
        <v>31</v>
      </c>
      <c r="F438" s="152" t="s">
        <v>545</v>
      </c>
      <c r="H438" s="151" t="s">
        <v>31</v>
      </c>
      <c r="I438" s="153"/>
      <c r="L438" s="149"/>
      <c r="M438" s="154"/>
      <c r="T438" s="155"/>
      <c r="AT438" s="151" t="s">
        <v>177</v>
      </c>
      <c r="AU438" s="151" t="s">
        <v>87</v>
      </c>
      <c r="AV438" s="12" t="s">
        <v>39</v>
      </c>
      <c r="AW438" s="12" t="s">
        <v>38</v>
      </c>
      <c r="AX438" s="12" t="s">
        <v>78</v>
      </c>
      <c r="AY438" s="151" t="s">
        <v>165</v>
      </c>
    </row>
    <row r="439" spans="2:65" s="13" customFormat="1" ht="10.199999999999999">
      <c r="B439" s="156"/>
      <c r="D439" s="150" t="s">
        <v>177</v>
      </c>
      <c r="E439" s="157" t="s">
        <v>31</v>
      </c>
      <c r="F439" s="158" t="s">
        <v>3102</v>
      </c>
      <c r="H439" s="159">
        <v>14.362</v>
      </c>
      <c r="I439" s="160"/>
      <c r="L439" s="156"/>
      <c r="M439" s="161"/>
      <c r="T439" s="162"/>
      <c r="AT439" s="157" t="s">
        <v>177</v>
      </c>
      <c r="AU439" s="157" t="s">
        <v>87</v>
      </c>
      <c r="AV439" s="13" t="s">
        <v>87</v>
      </c>
      <c r="AW439" s="13" t="s">
        <v>38</v>
      </c>
      <c r="AX439" s="13" t="s">
        <v>78</v>
      </c>
      <c r="AY439" s="157" t="s">
        <v>165</v>
      </c>
    </row>
    <row r="440" spans="2:65" s="12" customFormat="1" ht="10.199999999999999">
      <c r="B440" s="149"/>
      <c r="D440" s="150" t="s">
        <v>177</v>
      </c>
      <c r="E440" s="151" t="s">
        <v>31</v>
      </c>
      <c r="F440" s="152" t="s">
        <v>3286</v>
      </c>
      <c r="H440" s="151" t="s">
        <v>31</v>
      </c>
      <c r="I440" s="153"/>
      <c r="L440" s="149"/>
      <c r="M440" s="154"/>
      <c r="T440" s="155"/>
      <c r="AT440" s="151" t="s">
        <v>177</v>
      </c>
      <c r="AU440" s="151" t="s">
        <v>87</v>
      </c>
      <c r="AV440" s="12" t="s">
        <v>39</v>
      </c>
      <c r="AW440" s="12" t="s">
        <v>38</v>
      </c>
      <c r="AX440" s="12" t="s">
        <v>78</v>
      </c>
      <c r="AY440" s="151" t="s">
        <v>165</v>
      </c>
    </row>
    <row r="441" spans="2:65" s="13" customFormat="1" ht="10.199999999999999">
      <c r="B441" s="156"/>
      <c r="D441" s="150" t="s">
        <v>177</v>
      </c>
      <c r="E441" s="157" t="s">
        <v>31</v>
      </c>
      <c r="F441" s="158" t="s">
        <v>3313</v>
      </c>
      <c r="H441" s="159">
        <v>134.35900000000001</v>
      </c>
      <c r="I441" s="160"/>
      <c r="L441" s="156"/>
      <c r="M441" s="161"/>
      <c r="T441" s="162"/>
      <c r="AT441" s="157" t="s">
        <v>177</v>
      </c>
      <c r="AU441" s="157" t="s">
        <v>87</v>
      </c>
      <c r="AV441" s="13" t="s">
        <v>87</v>
      </c>
      <c r="AW441" s="13" t="s">
        <v>38</v>
      </c>
      <c r="AX441" s="13" t="s">
        <v>78</v>
      </c>
      <c r="AY441" s="157" t="s">
        <v>165</v>
      </c>
    </row>
    <row r="442" spans="2:65" s="14" customFormat="1" ht="10.199999999999999">
      <c r="B442" s="163"/>
      <c r="D442" s="150" t="s">
        <v>177</v>
      </c>
      <c r="E442" s="164" t="s">
        <v>31</v>
      </c>
      <c r="F442" s="165" t="s">
        <v>180</v>
      </c>
      <c r="H442" s="166">
        <v>252.435</v>
      </c>
      <c r="I442" s="167"/>
      <c r="L442" s="163"/>
      <c r="M442" s="168"/>
      <c r="T442" s="169"/>
      <c r="AT442" s="164" t="s">
        <v>177</v>
      </c>
      <c r="AU442" s="164" t="s">
        <v>87</v>
      </c>
      <c r="AV442" s="14" t="s">
        <v>173</v>
      </c>
      <c r="AW442" s="14" t="s">
        <v>38</v>
      </c>
      <c r="AX442" s="14" t="s">
        <v>39</v>
      </c>
      <c r="AY442" s="164" t="s">
        <v>165</v>
      </c>
    </row>
    <row r="443" spans="2:65" s="1" customFormat="1" ht="37.799999999999997" customHeight="1">
      <c r="B443" s="35"/>
      <c r="C443" s="132" t="s">
        <v>775</v>
      </c>
      <c r="D443" s="132" t="s">
        <v>168</v>
      </c>
      <c r="E443" s="133" t="s">
        <v>3314</v>
      </c>
      <c r="F443" s="134" t="s">
        <v>3315</v>
      </c>
      <c r="G443" s="135" t="s">
        <v>183</v>
      </c>
      <c r="H443" s="136">
        <v>273.77300000000002</v>
      </c>
      <c r="I443" s="137"/>
      <c r="J443" s="138">
        <f>ROUND(I443*H443,2)</f>
        <v>0</v>
      </c>
      <c r="K443" s="134" t="s">
        <v>31</v>
      </c>
      <c r="L443" s="35"/>
      <c r="M443" s="139" t="s">
        <v>31</v>
      </c>
      <c r="N443" s="140" t="s">
        <v>49</v>
      </c>
      <c r="P443" s="141">
        <f>O443*H443</f>
        <v>0</v>
      </c>
      <c r="Q443" s="141">
        <v>0</v>
      </c>
      <c r="R443" s="141">
        <f>Q443*H443</f>
        <v>0</v>
      </c>
      <c r="S443" s="141">
        <v>0</v>
      </c>
      <c r="T443" s="142">
        <f>S443*H443</f>
        <v>0</v>
      </c>
      <c r="AR443" s="143" t="s">
        <v>173</v>
      </c>
      <c r="AT443" s="143" t="s">
        <v>168</v>
      </c>
      <c r="AU443" s="143" t="s">
        <v>87</v>
      </c>
      <c r="AY443" s="19" t="s">
        <v>165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9" t="s">
        <v>39</v>
      </c>
      <c r="BK443" s="144">
        <f>ROUND(I443*H443,2)</f>
        <v>0</v>
      </c>
      <c r="BL443" s="19" t="s">
        <v>173</v>
      </c>
      <c r="BM443" s="143" t="s">
        <v>3316</v>
      </c>
    </row>
    <row r="444" spans="2:65" s="12" customFormat="1" ht="10.199999999999999">
      <c r="B444" s="149"/>
      <c r="D444" s="150" t="s">
        <v>177</v>
      </c>
      <c r="E444" s="151" t="s">
        <v>31</v>
      </c>
      <c r="F444" s="152" t="s">
        <v>3317</v>
      </c>
      <c r="H444" s="151" t="s">
        <v>31</v>
      </c>
      <c r="I444" s="153"/>
      <c r="L444" s="149"/>
      <c r="M444" s="154"/>
      <c r="T444" s="155"/>
      <c r="AT444" s="151" t="s">
        <v>177</v>
      </c>
      <c r="AU444" s="151" t="s">
        <v>87</v>
      </c>
      <c r="AV444" s="12" t="s">
        <v>39</v>
      </c>
      <c r="AW444" s="12" t="s">
        <v>38</v>
      </c>
      <c r="AX444" s="12" t="s">
        <v>78</v>
      </c>
      <c r="AY444" s="151" t="s">
        <v>165</v>
      </c>
    </row>
    <row r="445" spans="2:65" s="13" customFormat="1" ht="10.199999999999999">
      <c r="B445" s="156"/>
      <c r="D445" s="150" t="s">
        <v>177</v>
      </c>
      <c r="E445" s="157" t="s">
        <v>31</v>
      </c>
      <c r="F445" s="158" t="s">
        <v>3318</v>
      </c>
      <c r="H445" s="159">
        <v>273.77300000000002</v>
      </c>
      <c r="I445" s="160"/>
      <c r="L445" s="156"/>
      <c r="M445" s="161"/>
      <c r="T445" s="162"/>
      <c r="AT445" s="157" t="s">
        <v>177</v>
      </c>
      <c r="AU445" s="157" t="s">
        <v>87</v>
      </c>
      <c r="AV445" s="13" t="s">
        <v>87</v>
      </c>
      <c r="AW445" s="13" t="s">
        <v>38</v>
      </c>
      <c r="AX445" s="13" t="s">
        <v>78</v>
      </c>
      <c r="AY445" s="157" t="s">
        <v>165</v>
      </c>
    </row>
    <row r="446" spans="2:65" s="14" customFormat="1" ht="10.199999999999999">
      <c r="B446" s="163"/>
      <c r="D446" s="150" t="s">
        <v>177</v>
      </c>
      <c r="E446" s="164" t="s">
        <v>31</v>
      </c>
      <c r="F446" s="165" t="s">
        <v>180</v>
      </c>
      <c r="H446" s="166">
        <v>273.77300000000002</v>
      </c>
      <c r="I446" s="167"/>
      <c r="L446" s="163"/>
      <c r="M446" s="168"/>
      <c r="T446" s="169"/>
      <c r="AT446" s="164" t="s">
        <v>177</v>
      </c>
      <c r="AU446" s="164" t="s">
        <v>87</v>
      </c>
      <c r="AV446" s="14" t="s">
        <v>173</v>
      </c>
      <c r="AW446" s="14" t="s">
        <v>38</v>
      </c>
      <c r="AX446" s="14" t="s">
        <v>39</v>
      </c>
      <c r="AY446" s="164" t="s">
        <v>165</v>
      </c>
    </row>
    <row r="447" spans="2:65" s="11" customFormat="1" ht="22.8" customHeight="1">
      <c r="B447" s="120"/>
      <c r="D447" s="121" t="s">
        <v>77</v>
      </c>
      <c r="E447" s="130" t="s">
        <v>221</v>
      </c>
      <c r="F447" s="130" t="s">
        <v>3319</v>
      </c>
      <c r="I447" s="123"/>
      <c r="J447" s="131">
        <f>BK447</f>
        <v>0</v>
      </c>
      <c r="L447" s="120"/>
      <c r="M447" s="125"/>
      <c r="P447" s="126">
        <f>SUM(P448:P493)</f>
        <v>0</v>
      </c>
      <c r="R447" s="126">
        <f>SUM(R448:R493)</f>
        <v>5.2227999999999997E-2</v>
      </c>
      <c r="T447" s="127">
        <f>SUM(T448:T493)</f>
        <v>0</v>
      </c>
      <c r="AR447" s="121" t="s">
        <v>39</v>
      </c>
      <c r="AT447" s="128" t="s">
        <v>77</v>
      </c>
      <c r="AU447" s="128" t="s">
        <v>39</v>
      </c>
      <c r="AY447" s="121" t="s">
        <v>165</v>
      </c>
      <c r="BK447" s="129">
        <f>SUM(BK448:BK493)</f>
        <v>0</v>
      </c>
    </row>
    <row r="448" spans="2:65" s="1" customFormat="1" ht="24.15" customHeight="1">
      <c r="B448" s="35"/>
      <c r="C448" s="132" t="s">
        <v>780</v>
      </c>
      <c r="D448" s="132" t="s">
        <v>168</v>
      </c>
      <c r="E448" s="133" t="s">
        <v>3320</v>
      </c>
      <c r="F448" s="134" t="s">
        <v>3321</v>
      </c>
      <c r="G448" s="135" t="s">
        <v>103</v>
      </c>
      <c r="H448" s="136">
        <v>14</v>
      </c>
      <c r="I448" s="137"/>
      <c r="J448" s="138">
        <f>ROUND(I448*H448,2)</f>
        <v>0</v>
      </c>
      <c r="K448" s="134" t="s">
        <v>172</v>
      </c>
      <c r="L448" s="35"/>
      <c r="M448" s="139" t="s">
        <v>31</v>
      </c>
      <c r="N448" s="140" t="s">
        <v>49</v>
      </c>
      <c r="P448" s="141">
        <f>O448*H448</f>
        <v>0</v>
      </c>
      <c r="Q448" s="141">
        <v>1.0000000000000001E-5</v>
      </c>
      <c r="R448" s="141">
        <f>Q448*H448</f>
        <v>1.4000000000000001E-4</v>
      </c>
      <c r="S448" s="141">
        <v>0</v>
      </c>
      <c r="T448" s="142">
        <f>S448*H448</f>
        <v>0</v>
      </c>
      <c r="AR448" s="143" t="s">
        <v>173</v>
      </c>
      <c r="AT448" s="143" t="s">
        <v>168</v>
      </c>
      <c r="AU448" s="143" t="s">
        <v>87</v>
      </c>
      <c r="AY448" s="19" t="s">
        <v>165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9" t="s">
        <v>39</v>
      </c>
      <c r="BK448" s="144">
        <f>ROUND(I448*H448,2)</f>
        <v>0</v>
      </c>
      <c r="BL448" s="19" t="s">
        <v>173</v>
      </c>
      <c r="BM448" s="143" t="s">
        <v>3322</v>
      </c>
    </row>
    <row r="449" spans="2:65" s="1" customFormat="1" ht="10.199999999999999" hidden="1">
      <c r="B449" s="35"/>
      <c r="D449" s="145" t="s">
        <v>175</v>
      </c>
      <c r="F449" s="146" t="s">
        <v>3323</v>
      </c>
      <c r="I449" s="147"/>
      <c r="L449" s="35"/>
      <c r="M449" s="148"/>
      <c r="T449" s="56"/>
      <c r="AT449" s="19" t="s">
        <v>175</v>
      </c>
      <c r="AU449" s="19" t="s">
        <v>87</v>
      </c>
    </row>
    <row r="450" spans="2:65" s="12" customFormat="1" ht="20.399999999999999">
      <c r="B450" s="149"/>
      <c r="D450" s="150" t="s">
        <v>177</v>
      </c>
      <c r="E450" s="151" t="s">
        <v>31</v>
      </c>
      <c r="F450" s="152" t="s">
        <v>3324</v>
      </c>
      <c r="H450" s="151" t="s">
        <v>31</v>
      </c>
      <c r="I450" s="153"/>
      <c r="L450" s="149"/>
      <c r="M450" s="154"/>
      <c r="T450" s="155"/>
      <c r="AT450" s="151" t="s">
        <v>177</v>
      </c>
      <c r="AU450" s="151" t="s">
        <v>87</v>
      </c>
      <c r="AV450" s="12" t="s">
        <v>39</v>
      </c>
      <c r="AW450" s="12" t="s">
        <v>38</v>
      </c>
      <c r="AX450" s="12" t="s">
        <v>78</v>
      </c>
      <c r="AY450" s="151" t="s">
        <v>165</v>
      </c>
    </row>
    <row r="451" spans="2:65" s="13" customFormat="1" ht="10.199999999999999">
      <c r="B451" s="156"/>
      <c r="D451" s="150" t="s">
        <v>177</v>
      </c>
      <c r="E451" s="157" t="s">
        <v>31</v>
      </c>
      <c r="F451" s="158" t="s">
        <v>3325</v>
      </c>
      <c r="H451" s="159">
        <v>6</v>
      </c>
      <c r="I451" s="160"/>
      <c r="L451" s="156"/>
      <c r="M451" s="161"/>
      <c r="T451" s="162"/>
      <c r="AT451" s="157" t="s">
        <v>177</v>
      </c>
      <c r="AU451" s="157" t="s">
        <v>87</v>
      </c>
      <c r="AV451" s="13" t="s">
        <v>87</v>
      </c>
      <c r="AW451" s="13" t="s">
        <v>38</v>
      </c>
      <c r="AX451" s="13" t="s">
        <v>78</v>
      </c>
      <c r="AY451" s="157" t="s">
        <v>165</v>
      </c>
    </row>
    <row r="452" spans="2:65" s="12" customFormat="1" ht="10.199999999999999">
      <c r="B452" s="149"/>
      <c r="D452" s="150" t="s">
        <v>177</v>
      </c>
      <c r="E452" s="151" t="s">
        <v>31</v>
      </c>
      <c r="F452" s="152" t="s">
        <v>3326</v>
      </c>
      <c r="H452" s="151" t="s">
        <v>31</v>
      </c>
      <c r="I452" s="153"/>
      <c r="L452" s="149"/>
      <c r="M452" s="154"/>
      <c r="T452" s="155"/>
      <c r="AT452" s="151" t="s">
        <v>177</v>
      </c>
      <c r="AU452" s="151" t="s">
        <v>87</v>
      </c>
      <c r="AV452" s="12" t="s">
        <v>39</v>
      </c>
      <c r="AW452" s="12" t="s">
        <v>38</v>
      </c>
      <c r="AX452" s="12" t="s">
        <v>78</v>
      </c>
      <c r="AY452" s="151" t="s">
        <v>165</v>
      </c>
    </row>
    <row r="453" spans="2:65" s="13" customFormat="1" ht="10.199999999999999">
      <c r="B453" s="156"/>
      <c r="D453" s="150" t="s">
        <v>177</v>
      </c>
      <c r="E453" s="157" t="s">
        <v>31</v>
      </c>
      <c r="F453" s="158" t="s">
        <v>3327</v>
      </c>
      <c r="H453" s="159">
        <v>8</v>
      </c>
      <c r="I453" s="160"/>
      <c r="L453" s="156"/>
      <c r="M453" s="161"/>
      <c r="T453" s="162"/>
      <c r="AT453" s="157" t="s">
        <v>177</v>
      </c>
      <c r="AU453" s="157" t="s">
        <v>87</v>
      </c>
      <c r="AV453" s="13" t="s">
        <v>87</v>
      </c>
      <c r="AW453" s="13" t="s">
        <v>38</v>
      </c>
      <c r="AX453" s="13" t="s">
        <v>78</v>
      </c>
      <c r="AY453" s="157" t="s">
        <v>165</v>
      </c>
    </row>
    <row r="454" spans="2:65" s="14" customFormat="1" ht="10.199999999999999">
      <c r="B454" s="163"/>
      <c r="D454" s="150" t="s">
        <v>177</v>
      </c>
      <c r="E454" s="164" t="s">
        <v>31</v>
      </c>
      <c r="F454" s="165" t="s">
        <v>180</v>
      </c>
      <c r="H454" s="166">
        <v>14</v>
      </c>
      <c r="I454" s="167"/>
      <c r="L454" s="163"/>
      <c r="M454" s="168"/>
      <c r="T454" s="169"/>
      <c r="AT454" s="164" t="s">
        <v>177</v>
      </c>
      <c r="AU454" s="164" t="s">
        <v>87</v>
      </c>
      <c r="AV454" s="14" t="s">
        <v>173</v>
      </c>
      <c r="AW454" s="14" t="s">
        <v>38</v>
      </c>
      <c r="AX454" s="14" t="s">
        <v>39</v>
      </c>
      <c r="AY454" s="164" t="s">
        <v>165</v>
      </c>
    </row>
    <row r="455" spans="2:65" s="1" customFormat="1" ht="24.15" customHeight="1">
      <c r="B455" s="35"/>
      <c r="C455" s="177" t="s">
        <v>790</v>
      </c>
      <c r="D455" s="177" t="s">
        <v>409</v>
      </c>
      <c r="E455" s="178" t="s">
        <v>3328</v>
      </c>
      <c r="F455" s="179" t="s">
        <v>3329</v>
      </c>
      <c r="G455" s="180" t="s">
        <v>103</v>
      </c>
      <c r="H455" s="181">
        <v>15.4</v>
      </c>
      <c r="I455" s="182"/>
      <c r="J455" s="183">
        <f>ROUND(I455*H455,2)</f>
        <v>0</v>
      </c>
      <c r="K455" s="179" t="s">
        <v>172</v>
      </c>
      <c r="L455" s="184"/>
      <c r="M455" s="185" t="s">
        <v>31</v>
      </c>
      <c r="N455" s="186" t="s">
        <v>49</v>
      </c>
      <c r="P455" s="141">
        <f>O455*H455</f>
        <v>0</v>
      </c>
      <c r="Q455" s="141">
        <v>2.1199999999999999E-3</v>
      </c>
      <c r="R455" s="141">
        <f>Q455*H455</f>
        <v>3.2647999999999996E-2</v>
      </c>
      <c r="S455" s="141">
        <v>0</v>
      </c>
      <c r="T455" s="142">
        <f>S455*H455</f>
        <v>0</v>
      </c>
      <c r="AR455" s="143" t="s">
        <v>221</v>
      </c>
      <c r="AT455" s="143" t="s">
        <v>409</v>
      </c>
      <c r="AU455" s="143" t="s">
        <v>87</v>
      </c>
      <c r="AY455" s="19" t="s">
        <v>165</v>
      </c>
      <c r="BE455" s="144">
        <f>IF(N455="základní",J455,0)</f>
        <v>0</v>
      </c>
      <c r="BF455" s="144">
        <f>IF(N455="snížená",J455,0)</f>
        <v>0</v>
      </c>
      <c r="BG455" s="144">
        <f>IF(N455="zákl. přenesená",J455,0)</f>
        <v>0</v>
      </c>
      <c r="BH455" s="144">
        <f>IF(N455="sníž. přenesená",J455,0)</f>
        <v>0</v>
      </c>
      <c r="BI455" s="144">
        <f>IF(N455="nulová",J455,0)</f>
        <v>0</v>
      </c>
      <c r="BJ455" s="19" t="s">
        <v>39</v>
      </c>
      <c r="BK455" s="144">
        <f>ROUND(I455*H455,2)</f>
        <v>0</v>
      </c>
      <c r="BL455" s="19" t="s">
        <v>173</v>
      </c>
      <c r="BM455" s="143" t="s">
        <v>3330</v>
      </c>
    </row>
    <row r="456" spans="2:65" s="13" customFormat="1" ht="10.199999999999999">
      <c r="B456" s="156"/>
      <c r="D456" s="150" t="s">
        <v>177</v>
      </c>
      <c r="F456" s="158" t="s">
        <v>3331</v>
      </c>
      <c r="H456" s="159">
        <v>15.4</v>
      </c>
      <c r="I456" s="160"/>
      <c r="L456" s="156"/>
      <c r="M456" s="161"/>
      <c r="T456" s="162"/>
      <c r="AT456" s="157" t="s">
        <v>177</v>
      </c>
      <c r="AU456" s="157" t="s">
        <v>87</v>
      </c>
      <c r="AV456" s="13" t="s">
        <v>87</v>
      </c>
      <c r="AW456" s="13" t="s">
        <v>4</v>
      </c>
      <c r="AX456" s="13" t="s">
        <v>39</v>
      </c>
      <c r="AY456" s="157" t="s">
        <v>165</v>
      </c>
    </row>
    <row r="457" spans="2:65" s="1" customFormat="1" ht="44.25" customHeight="1">
      <c r="B457" s="35"/>
      <c r="C457" s="132" t="s">
        <v>797</v>
      </c>
      <c r="D457" s="132" t="s">
        <v>168</v>
      </c>
      <c r="E457" s="133" t="s">
        <v>3332</v>
      </c>
      <c r="F457" s="134" t="s">
        <v>3333</v>
      </c>
      <c r="G457" s="135" t="s">
        <v>171</v>
      </c>
      <c r="H457" s="136">
        <v>2</v>
      </c>
      <c r="I457" s="137"/>
      <c r="J457" s="138">
        <f>ROUND(I457*H457,2)</f>
        <v>0</v>
      </c>
      <c r="K457" s="134" t="s">
        <v>172</v>
      </c>
      <c r="L457" s="35"/>
      <c r="M457" s="139" t="s">
        <v>31</v>
      </c>
      <c r="N457" s="140" t="s">
        <v>49</v>
      </c>
      <c r="P457" s="141">
        <f>O457*H457</f>
        <v>0</v>
      </c>
      <c r="Q457" s="141">
        <v>0</v>
      </c>
      <c r="R457" s="141">
        <f>Q457*H457</f>
        <v>0</v>
      </c>
      <c r="S457" s="141">
        <v>0</v>
      </c>
      <c r="T457" s="142">
        <f>S457*H457</f>
        <v>0</v>
      </c>
      <c r="AR457" s="143" t="s">
        <v>173</v>
      </c>
      <c r="AT457" s="143" t="s">
        <v>168</v>
      </c>
      <c r="AU457" s="143" t="s">
        <v>87</v>
      </c>
      <c r="AY457" s="19" t="s">
        <v>165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9" t="s">
        <v>39</v>
      </c>
      <c r="BK457" s="144">
        <f>ROUND(I457*H457,2)</f>
        <v>0</v>
      </c>
      <c r="BL457" s="19" t="s">
        <v>173</v>
      </c>
      <c r="BM457" s="143" t="s">
        <v>3334</v>
      </c>
    </row>
    <row r="458" spans="2:65" s="1" customFormat="1" ht="10.199999999999999" hidden="1">
      <c r="B458" s="35"/>
      <c r="D458" s="145" t="s">
        <v>175</v>
      </c>
      <c r="F458" s="146" t="s">
        <v>3335</v>
      </c>
      <c r="I458" s="147"/>
      <c r="L458" s="35"/>
      <c r="M458" s="148"/>
      <c r="T458" s="56"/>
      <c r="AT458" s="19" t="s">
        <v>175</v>
      </c>
      <c r="AU458" s="19" t="s">
        <v>87</v>
      </c>
    </row>
    <row r="459" spans="2:65" s="12" customFormat="1" ht="20.399999999999999">
      <c r="B459" s="149"/>
      <c r="D459" s="150" t="s">
        <v>177</v>
      </c>
      <c r="E459" s="151" t="s">
        <v>31</v>
      </c>
      <c r="F459" s="152" t="s">
        <v>3336</v>
      </c>
      <c r="H459" s="151" t="s">
        <v>31</v>
      </c>
      <c r="I459" s="153"/>
      <c r="L459" s="149"/>
      <c r="M459" s="154"/>
      <c r="T459" s="155"/>
      <c r="AT459" s="151" t="s">
        <v>177</v>
      </c>
      <c r="AU459" s="151" t="s">
        <v>87</v>
      </c>
      <c r="AV459" s="12" t="s">
        <v>39</v>
      </c>
      <c r="AW459" s="12" t="s">
        <v>38</v>
      </c>
      <c r="AX459" s="12" t="s">
        <v>78</v>
      </c>
      <c r="AY459" s="151" t="s">
        <v>165</v>
      </c>
    </row>
    <row r="460" spans="2:65" s="13" customFormat="1" ht="10.199999999999999">
      <c r="B460" s="156"/>
      <c r="D460" s="150" t="s">
        <v>177</v>
      </c>
      <c r="E460" s="157" t="s">
        <v>31</v>
      </c>
      <c r="F460" s="158" t="s">
        <v>87</v>
      </c>
      <c r="H460" s="159">
        <v>2</v>
      </c>
      <c r="I460" s="160"/>
      <c r="L460" s="156"/>
      <c r="M460" s="161"/>
      <c r="T460" s="162"/>
      <c r="AT460" s="157" t="s">
        <v>177</v>
      </c>
      <c r="AU460" s="157" t="s">
        <v>87</v>
      </c>
      <c r="AV460" s="13" t="s">
        <v>87</v>
      </c>
      <c r="AW460" s="13" t="s">
        <v>38</v>
      </c>
      <c r="AX460" s="13" t="s">
        <v>78</v>
      </c>
      <c r="AY460" s="157" t="s">
        <v>165</v>
      </c>
    </row>
    <row r="461" spans="2:65" s="14" customFormat="1" ht="10.199999999999999">
      <c r="B461" s="163"/>
      <c r="D461" s="150" t="s">
        <v>177</v>
      </c>
      <c r="E461" s="164" t="s">
        <v>31</v>
      </c>
      <c r="F461" s="165" t="s">
        <v>180</v>
      </c>
      <c r="H461" s="166">
        <v>2</v>
      </c>
      <c r="I461" s="167"/>
      <c r="L461" s="163"/>
      <c r="M461" s="168"/>
      <c r="T461" s="169"/>
      <c r="AT461" s="164" t="s">
        <v>177</v>
      </c>
      <c r="AU461" s="164" t="s">
        <v>87</v>
      </c>
      <c r="AV461" s="14" t="s">
        <v>173</v>
      </c>
      <c r="AW461" s="14" t="s">
        <v>38</v>
      </c>
      <c r="AX461" s="14" t="s">
        <v>39</v>
      </c>
      <c r="AY461" s="164" t="s">
        <v>165</v>
      </c>
    </row>
    <row r="462" spans="2:65" s="1" customFormat="1" ht="16.5" customHeight="1">
      <c r="B462" s="35"/>
      <c r="C462" s="177" t="s">
        <v>803</v>
      </c>
      <c r="D462" s="177" t="s">
        <v>409</v>
      </c>
      <c r="E462" s="178" t="s">
        <v>3337</v>
      </c>
      <c r="F462" s="179" t="s">
        <v>3338</v>
      </c>
      <c r="G462" s="180" t="s">
        <v>171</v>
      </c>
      <c r="H462" s="181">
        <v>2</v>
      </c>
      <c r="I462" s="182"/>
      <c r="J462" s="183">
        <f>ROUND(I462*H462,2)</f>
        <v>0</v>
      </c>
      <c r="K462" s="179" t="s">
        <v>172</v>
      </c>
      <c r="L462" s="184"/>
      <c r="M462" s="185" t="s">
        <v>31</v>
      </c>
      <c r="N462" s="186" t="s">
        <v>49</v>
      </c>
      <c r="P462" s="141">
        <f>O462*H462</f>
        <v>0</v>
      </c>
      <c r="Q462" s="141">
        <v>4.4999999999999999E-4</v>
      </c>
      <c r="R462" s="141">
        <f>Q462*H462</f>
        <v>8.9999999999999998E-4</v>
      </c>
      <c r="S462" s="141">
        <v>0</v>
      </c>
      <c r="T462" s="142">
        <f>S462*H462</f>
        <v>0</v>
      </c>
      <c r="AR462" s="143" t="s">
        <v>221</v>
      </c>
      <c r="AT462" s="143" t="s">
        <v>409</v>
      </c>
      <c r="AU462" s="143" t="s">
        <v>87</v>
      </c>
      <c r="AY462" s="19" t="s">
        <v>165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9" t="s">
        <v>39</v>
      </c>
      <c r="BK462" s="144">
        <f>ROUND(I462*H462,2)</f>
        <v>0</v>
      </c>
      <c r="BL462" s="19" t="s">
        <v>173</v>
      </c>
      <c r="BM462" s="143" t="s">
        <v>3339</v>
      </c>
    </row>
    <row r="463" spans="2:65" s="1" customFormat="1" ht="37.799999999999997" customHeight="1">
      <c r="B463" s="35"/>
      <c r="C463" s="132" t="s">
        <v>822</v>
      </c>
      <c r="D463" s="132" t="s">
        <v>168</v>
      </c>
      <c r="E463" s="133" t="s">
        <v>3340</v>
      </c>
      <c r="F463" s="134" t="s">
        <v>3341</v>
      </c>
      <c r="G463" s="135" t="s">
        <v>171</v>
      </c>
      <c r="H463" s="136">
        <v>2</v>
      </c>
      <c r="I463" s="137"/>
      <c r="J463" s="138">
        <f>ROUND(I463*H463,2)</f>
        <v>0</v>
      </c>
      <c r="K463" s="134" t="s">
        <v>172</v>
      </c>
      <c r="L463" s="35"/>
      <c r="M463" s="139" t="s">
        <v>31</v>
      </c>
      <c r="N463" s="140" t="s">
        <v>49</v>
      </c>
      <c r="P463" s="141">
        <f>O463*H463</f>
        <v>0</v>
      </c>
      <c r="Q463" s="141">
        <v>0</v>
      </c>
      <c r="R463" s="141">
        <f>Q463*H463</f>
        <v>0</v>
      </c>
      <c r="S463" s="141">
        <v>0</v>
      </c>
      <c r="T463" s="142">
        <f>S463*H463</f>
        <v>0</v>
      </c>
      <c r="AR463" s="143" t="s">
        <v>173</v>
      </c>
      <c r="AT463" s="143" t="s">
        <v>168</v>
      </c>
      <c r="AU463" s="143" t="s">
        <v>87</v>
      </c>
      <c r="AY463" s="19" t="s">
        <v>165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9" t="s">
        <v>39</v>
      </c>
      <c r="BK463" s="144">
        <f>ROUND(I463*H463,2)</f>
        <v>0</v>
      </c>
      <c r="BL463" s="19" t="s">
        <v>173</v>
      </c>
      <c r="BM463" s="143" t="s">
        <v>3342</v>
      </c>
    </row>
    <row r="464" spans="2:65" s="1" customFormat="1" ht="10.199999999999999" hidden="1">
      <c r="B464" s="35"/>
      <c r="D464" s="145" t="s">
        <v>175</v>
      </c>
      <c r="F464" s="146" t="s">
        <v>3343</v>
      </c>
      <c r="I464" s="147"/>
      <c r="L464" s="35"/>
      <c r="M464" s="148"/>
      <c r="T464" s="56"/>
      <c r="AT464" s="19" t="s">
        <v>175</v>
      </c>
      <c r="AU464" s="19" t="s">
        <v>87</v>
      </c>
    </row>
    <row r="465" spans="2:65" s="12" customFormat="1" ht="20.399999999999999">
      <c r="B465" s="149"/>
      <c r="D465" s="150" t="s">
        <v>177</v>
      </c>
      <c r="E465" s="151" t="s">
        <v>31</v>
      </c>
      <c r="F465" s="152" t="s">
        <v>3344</v>
      </c>
      <c r="H465" s="151" t="s">
        <v>31</v>
      </c>
      <c r="I465" s="153"/>
      <c r="L465" s="149"/>
      <c r="M465" s="154"/>
      <c r="T465" s="155"/>
      <c r="AT465" s="151" t="s">
        <v>177</v>
      </c>
      <c r="AU465" s="151" t="s">
        <v>87</v>
      </c>
      <c r="AV465" s="12" t="s">
        <v>39</v>
      </c>
      <c r="AW465" s="12" t="s">
        <v>38</v>
      </c>
      <c r="AX465" s="12" t="s">
        <v>78</v>
      </c>
      <c r="AY465" s="151" t="s">
        <v>165</v>
      </c>
    </row>
    <row r="466" spans="2:65" s="13" customFormat="1" ht="10.199999999999999">
      <c r="B466" s="156"/>
      <c r="D466" s="150" t="s">
        <v>177</v>
      </c>
      <c r="E466" s="157" t="s">
        <v>31</v>
      </c>
      <c r="F466" s="158" t="s">
        <v>87</v>
      </c>
      <c r="H466" s="159">
        <v>2</v>
      </c>
      <c r="I466" s="160"/>
      <c r="L466" s="156"/>
      <c r="M466" s="161"/>
      <c r="T466" s="162"/>
      <c r="AT466" s="157" t="s">
        <v>177</v>
      </c>
      <c r="AU466" s="157" t="s">
        <v>87</v>
      </c>
      <c r="AV466" s="13" t="s">
        <v>87</v>
      </c>
      <c r="AW466" s="13" t="s">
        <v>38</v>
      </c>
      <c r="AX466" s="13" t="s">
        <v>78</v>
      </c>
      <c r="AY466" s="157" t="s">
        <v>165</v>
      </c>
    </row>
    <row r="467" spans="2:65" s="14" customFormat="1" ht="10.199999999999999">
      <c r="B467" s="163"/>
      <c r="D467" s="150" t="s">
        <v>177</v>
      </c>
      <c r="E467" s="164" t="s">
        <v>31</v>
      </c>
      <c r="F467" s="165" t="s">
        <v>180</v>
      </c>
      <c r="H467" s="166">
        <v>2</v>
      </c>
      <c r="I467" s="167"/>
      <c r="L467" s="163"/>
      <c r="M467" s="168"/>
      <c r="T467" s="169"/>
      <c r="AT467" s="164" t="s">
        <v>177</v>
      </c>
      <c r="AU467" s="164" t="s">
        <v>87</v>
      </c>
      <c r="AV467" s="14" t="s">
        <v>173</v>
      </c>
      <c r="AW467" s="14" t="s">
        <v>38</v>
      </c>
      <c r="AX467" s="14" t="s">
        <v>39</v>
      </c>
      <c r="AY467" s="164" t="s">
        <v>165</v>
      </c>
    </row>
    <row r="468" spans="2:65" s="1" customFormat="1" ht="24.15" customHeight="1">
      <c r="B468" s="35"/>
      <c r="C468" s="177" t="s">
        <v>827</v>
      </c>
      <c r="D468" s="177" t="s">
        <v>409</v>
      </c>
      <c r="E468" s="178" t="s">
        <v>3345</v>
      </c>
      <c r="F468" s="179" t="s">
        <v>3346</v>
      </c>
      <c r="G468" s="180" t="s">
        <v>171</v>
      </c>
      <c r="H468" s="181">
        <v>2</v>
      </c>
      <c r="I468" s="182"/>
      <c r="J468" s="183">
        <f>ROUND(I468*H468,2)</f>
        <v>0</v>
      </c>
      <c r="K468" s="179" t="s">
        <v>172</v>
      </c>
      <c r="L468" s="184"/>
      <c r="M468" s="185" t="s">
        <v>31</v>
      </c>
      <c r="N468" s="186" t="s">
        <v>49</v>
      </c>
      <c r="P468" s="141">
        <f>O468*H468</f>
        <v>0</v>
      </c>
      <c r="Q468" s="141">
        <v>5.9999999999999995E-4</v>
      </c>
      <c r="R468" s="141">
        <f>Q468*H468</f>
        <v>1.1999999999999999E-3</v>
      </c>
      <c r="S468" s="141">
        <v>0</v>
      </c>
      <c r="T468" s="142">
        <f>S468*H468</f>
        <v>0</v>
      </c>
      <c r="AR468" s="143" t="s">
        <v>221</v>
      </c>
      <c r="AT468" s="143" t="s">
        <v>409</v>
      </c>
      <c r="AU468" s="143" t="s">
        <v>87</v>
      </c>
      <c r="AY468" s="19" t="s">
        <v>165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9" t="s">
        <v>39</v>
      </c>
      <c r="BK468" s="144">
        <f>ROUND(I468*H468,2)</f>
        <v>0</v>
      </c>
      <c r="BL468" s="19" t="s">
        <v>173</v>
      </c>
      <c r="BM468" s="143" t="s">
        <v>3347</v>
      </c>
    </row>
    <row r="469" spans="2:65" s="1" customFormat="1" ht="37.799999999999997" customHeight="1">
      <c r="B469" s="35"/>
      <c r="C469" s="132" t="s">
        <v>836</v>
      </c>
      <c r="D469" s="132" t="s">
        <v>168</v>
      </c>
      <c r="E469" s="133" t="s">
        <v>3348</v>
      </c>
      <c r="F469" s="134" t="s">
        <v>3349</v>
      </c>
      <c r="G469" s="135" t="s">
        <v>171</v>
      </c>
      <c r="H469" s="136">
        <v>5</v>
      </c>
      <c r="I469" s="137"/>
      <c r="J469" s="138">
        <f>ROUND(I469*H469,2)</f>
        <v>0</v>
      </c>
      <c r="K469" s="134" t="s">
        <v>172</v>
      </c>
      <c r="L469" s="35"/>
      <c r="M469" s="139" t="s">
        <v>31</v>
      </c>
      <c r="N469" s="140" t="s">
        <v>49</v>
      </c>
      <c r="P469" s="141">
        <f>O469*H469</f>
        <v>0</v>
      </c>
      <c r="Q469" s="141">
        <v>0</v>
      </c>
      <c r="R469" s="141">
        <f>Q469*H469</f>
        <v>0</v>
      </c>
      <c r="S469" s="141">
        <v>0</v>
      </c>
      <c r="T469" s="142">
        <f>S469*H469</f>
        <v>0</v>
      </c>
      <c r="AR469" s="143" t="s">
        <v>173</v>
      </c>
      <c r="AT469" s="143" t="s">
        <v>168</v>
      </c>
      <c r="AU469" s="143" t="s">
        <v>87</v>
      </c>
      <c r="AY469" s="19" t="s">
        <v>165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9" t="s">
        <v>39</v>
      </c>
      <c r="BK469" s="144">
        <f>ROUND(I469*H469,2)</f>
        <v>0</v>
      </c>
      <c r="BL469" s="19" t="s">
        <v>173</v>
      </c>
      <c r="BM469" s="143" t="s">
        <v>3350</v>
      </c>
    </row>
    <row r="470" spans="2:65" s="1" customFormat="1" ht="10.199999999999999" hidden="1">
      <c r="B470" s="35"/>
      <c r="D470" s="145" t="s">
        <v>175</v>
      </c>
      <c r="F470" s="146" t="s">
        <v>3351</v>
      </c>
      <c r="I470" s="147"/>
      <c r="L470" s="35"/>
      <c r="M470" s="148"/>
      <c r="T470" s="56"/>
      <c r="AT470" s="19" t="s">
        <v>175</v>
      </c>
      <c r="AU470" s="19" t="s">
        <v>87</v>
      </c>
    </row>
    <row r="471" spans="2:65" s="12" customFormat="1" ht="10.199999999999999">
      <c r="B471" s="149"/>
      <c r="D471" s="150" t="s">
        <v>177</v>
      </c>
      <c r="E471" s="151" t="s">
        <v>31</v>
      </c>
      <c r="F471" s="152" t="s">
        <v>3352</v>
      </c>
      <c r="H471" s="151" t="s">
        <v>31</v>
      </c>
      <c r="I471" s="153"/>
      <c r="L471" s="149"/>
      <c r="M471" s="154"/>
      <c r="T471" s="155"/>
      <c r="AT471" s="151" t="s">
        <v>177</v>
      </c>
      <c r="AU471" s="151" t="s">
        <v>87</v>
      </c>
      <c r="AV471" s="12" t="s">
        <v>39</v>
      </c>
      <c r="AW471" s="12" t="s">
        <v>38</v>
      </c>
      <c r="AX471" s="12" t="s">
        <v>78</v>
      </c>
      <c r="AY471" s="151" t="s">
        <v>165</v>
      </c>
    </row>
    <row r="472" spans="2:65" s="13" customFormat="1" ht="10.199999999999999">
      <c r="B472" s="156"/>
      <c r="D472" s="150" t="s">
        <v>177</v>
      </c>
      <c r="E472" s="157" t="s">
        <v>31</v>
      </c>
      <c r="F472" s="158" t="s">
        <v>202</v>
      </c>
      <c r="H472" s="159">
        <v>5</v>
      </c>
      <c r="I472" s="160"/>
      <c r="L472" s="156"/>
      <c r="M472" s="161"/>
      <c r="T472" s="162"/>
      <c r="AT472" s="157" t="s">
        <v>177</v>
      </c>
      <c r="AU472" s="157" t="s">
        <v>87</v>
      </c>
      <c r="AV472" s="13" t="s">
        <v>87</v>
      </c>
      <c r="AW472" s="13" t="s">
        <v>38</v>
      </c>
      <c r="AX472" s="13" t="s">
        <v>78</v>
      </c>
      <c r="AY472" s="157" t="s">
        <v>165</v>
      </c>
    </row>
    <row r="473" spans="2:65" s="14" customFormat="1" ht="10.199999999999999">
      <c r="B473" s="163"/>
      <c r="D473" s="150" t="s">
        <v>177</v>
      </c>
      <c r="E473" s="164" t="s">
        <v>31</v>
      </c>
      <c r="F473" s="165" t="s">
        <v>180</v>
      </c>
      <c r="H473" s="166">
        <v>5</v>
      </c>
      <c r="I473" s="167"/>
      <c r="L473" s="163"/>
      <c r="M473" s="168"/>
      <c r="T473" s="169"/>
      <c r="AT473" s="164" t="s">
        <v>177</v>
      </c>
      <c r="AU473" s="164" t="s">
        <v>87</v>
      </c>
      <c r="AV473" s="14" t="s">
        <v>173</v>
      </c>
      <c r="AW473" s="14" t="s">
        <v>38</v>
      </c>
      <c r="AX473" s="14" t="s">
        <v>39</v>
      </c>
      <c r="AY473" s="164" t="s">
        <v>165</v>
      </c>
    </row>
    <row r="474" spans="2:65" s="1" customFormat="1" ht="16.5" customHeight="1">
      <c r="B474" s="35"/>
      <c r="C474" s="177" t="s">
        <v>842</v>
      </c>
      <c r="D474" s="177" t="s">
        <v>409</v>
      </c>
      <c r="E474" s="178" t="s">
        <v>3353</v>
      </c>
      <c r="F474" s="179" t="s">
        <v>3354</v>
      </c>
      <c r="G474" s="180" t="s">
        <v>171</v>
      </c>
      <c r="H474" s="181">
        <v>5</v>
      </c>
      <c r="I474" s="182"/>
      <c r="J474" s="183">
        <f>ROUND(I474*H474,2)</f>
        <v>0</v>
      </c>
      <c r="K474" s="179" t="s">
        <v>172</v>
      </c>
      <c r="L474" s="184"/>
      <c r="M474" s="185" t="s">
        <v>31</v>
      </c>
      <c r="N474" s="186" t="s">
        <v>49</v>
      </c>
      <c r="P474" s="141">
        <f>O474*H474</f>
        <v>0</v>
      </c>
      <c r="Q474" s="141">
        <v>2.5999999999999998E-4</v>
      </c>
      <c r="R474" s="141">
        <f>Q474*H474</f>
        <v>1.2999999999999999E-3</v>
      </c>
      <c r="S474" s="141">
        <v>0</v>
      </c>
      <c r="T474" s="142">
        <f>S474*H474</f>
        <v>0</v>
      </c>
      <c r="AR474" s="143" t="s">
        <v>221</v>
      </c>
      <c r="AT474" s="143" t="s">
        <v>409</v>
      </c>
      <c r="AU474" s="143" t="s">
        <v>87</v>
      </c>
      <c r="AY474" s="19" t="s">
        <v>165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9" t="s">
        <v>39</v>
      </c>
      <c r="BK474" s="144">
        <f>ROUND(I474*H474,2)</f>
        <v>0</v>
      </c>
      <c r="BL474" s="19" t="s">
        <v>173</v>
      </c>
      <c r="BM474" s="143" t="s">
        <v>3355</v>
      </c>
    </row>
    <row r="475" spans="2:65" s="1" customFormat="1" ht="37.799999999999997" customHeight="1">
      <c r="B475" s="35"/>
      <c r="C475" s="132" t="s">
        <v>851</v>
      </c>
      <c r="D475" s="132" t="s">
        <v>168</v>
      </c>
      <c r="E475" s="133" t="s">
        <v>3356</v>
      </c>
      <c r="F475" s="134" t="s">
        <v>3357</v>
      </c>
      <c r="G475" s="135" t="s">
        <v>171</v>
      </c>
      <c r="H475" s="136">
        <v>2</v>
      </c>
      <c r="I475" s="137"/>
      <c r="J475" s="138">
        <f>ROUND(I475*H475,2)</f>
        <v>0</v>
      </c>
      <c r="K475" s="134" t="s">
        <v>172</v>
      </c>
      <c r="L475" s="35"/>
      <c r="M475" s="139" t="s">
        <v>31</v>
      </c>
      <c r="N475" s="140" t="s">
        <v>49</v>
      </c>
      <c r="P475" s="141">
        <f>O475*H475</f>
        <v>0</v>
      </c>
      <c r="Q475" s="141">
        <v>0</v>
      </c>
      <c r="R475" s="141">
        <f>Q475*H475</f>
        <v>0</v>
      </c>
      <c r="S475" s="141">
        <v>0</v>
      </c>
      <c r="T475" s="142">
        <f>S475*H475</f>
        <v>0</v>
      </c>
      <c r="AR475" s="143" t="s">
        <v>173</v>
      </c>
      <c r="AT475" s="143" t="s">
        <v>168</v>
      </c>
      <c r="AU475" s="143" t="s">
        <v>87</v>
      </c>
      <c r="AY475" s="19" t="s">
        <v>165</v>
      </c>
      <c r="BE475" s="144">
        <f>IF(N475="základní",J475,0)</f>
        <v>0</v>
      </c>
      <c r="BF475" s="144">
        <f>IF(N475="snížená",J475,0)</f>
        <v>0</v>
      </c>
      <c r="BG475" s="144">
        <f>IF(N475="zákl. přenesená",J475,0)</f>
        <v>0</v>
      </c>
      <c r="BH475" s="144">
        <f>IF(N475="sníž. přenesená",J475,0)</f>
        <v>0</v>
      </c>
      <c r="BI475" s="144">
        <f>IF(N475="nulová",J475,0)</f>
        <v>0</v>
      </c>
      <c r="BJ475" s="19" t="s">
        <v>39</v>
      </c>
      <c r="BK475" s="144">
        <f>ROUND(I475*H475,2)</f>
        <v>0</v>
      </c>
      <c r="BL475" s="19" t="s">
        <v>173</v>
      </c>
      <c r="BM475" s="143" t="s">
        <v>3358</v>
      </c>
    </row>
    <row r="476" spans="2:65" s="1" customFormat="1" ht="10.199999999999999" hidden="1">
      <c r="B476" s="35"/>
      <c r="D476" s="145" t="s">
        <v>175</v>
      </c>
      <c r="F476" s="146" t="s">
        <v>3359</v>
      </c>
      <c r="I476" s="147"/>
      <c r="L476" s="35"/>
      <c r="M476" s="148"/>
      <c r="T476" s="56"/>
      <c r="AT476" s="19" t="s">
        <v>175</v>
      </c>
      <c r="AU476" s="19" t="s">
        <v>87</v>
      </c>
    </row>
    <row r="477" spans="2:65" s="12" customFormat="1" ht="20.399999999999999">
      <c r="B477" s="149"/>
      <c r="D477" s="150" t="s">
        <v>177</v>
      </c>
      <c r="E477" s="151" t="s">
        <v>31</v>
      </c>
      <c r="F477" s="152" t="s">
        <v>3360</v>
      </c>
      <c r="H477" s="151" t="s">
        <v>31</v>
      </c>
      <c r="I477" s="153"/>
      <c r="L477" s="149"/>
      <c r="M477" s="154"/>
      <c r="T477" s="155"/>
      <c r="AT477" s="151" t="s">
        <v>177</v>
      </c>
      <c r="AU477" s="151" t="s">
        <v>87</v>
      </c>
      <c r="AV477" s="12" t="s">
        <v>39</v>
      </c>
      <c r="AW477" s="12" t="s">
        <v>38</v>
      </c>
      <c r="AX477" s="12" t="s">
        <v>78</v>
      </c>
      <c r="AY477" s="151" t="s">
        <v>165</v>
      </c>
    </row>
    <row r="478" spans="2:65" s="13" customFormat="1" ht="10.199999999999999">
      <c r="B478" s="156"/>
      <c r="D478" s="150" t="s">
        <v>177</v>
      </c>
      <c r="E478" s="157" t="s">
        <v>31</v>
      </c>
      <c r="F478" s="158" t="s">
        <v>87</v>
      </c>
      <c r="H478" s="159">
        <v>2</v>
      </c>
      <c r="I478" s="160"/>
      <c r="L478" s="156"/>
      <c r="M478" s="161"/>
      <c r="T478" s="162"/>
      <c r="AT478" s="157" t="s">
        <v>177</v>
      </c>
      <c r="AU478" s="157" t="s">
        <v>87</v>
      </c>
      <c r="AV478" s="13" t="s">
        <v>87</v>
      </c>
      <c r="AW478" s="13" t="s">
        <v>38</v>
      </c>
      <c r="AX478" s="13" t="s">
        <v>78</v>
      </c>
      <c r="AY478" s="157" t="s">
        <v>165</v>
      </c>
    </row>
    <row r="479" spans="2:65" s="14" customFormat="1" ht="10.199999999999999">
      <c r="B479" s="163"/>
      <c r="D479" s="150" t="s">
        <v>177</v>
      </c>
      <c r="E479" s="164" t="s">
        <v>31</v>
      </c>
      <c r="F479" s="165" t="s">
        <v>180</v>
      </c>
      <c r="H479" s="166">
        <v>2</v>
      </c>
      <c r="I479" s="167"/>
      <c r="L479" s="163"/>
      <c r="M479" s="168"/>
      <c r="T479" s="169"/>
      <c r="AT479" s="164" t="s">
        <v>177</v>
      </c>
      <c r="AU479" s="164" t="s">
        <v>87</v>
      </c>
      <c r="AV479" s="14" t="s">
        <v>173</v>
      </c>
      <c r="AW479" s="14" t="s">
        <v>38</v>
      </c>
      <c r="AX479" s="14" t="s">
        <v>39</v>
      </c>
      <c r="AY479" s="164" t="s">
        <v>165</v>
      </c>
    </row>
    <row r="480" spans="2:65" s="1" customFormat="1" ht="16.5" customHeight="1">
      <c r="B480" s="35"/>
      <c r="C480" s="177" t="s">
        <v>863</v>
      </c>
      <c r="D480" s="177" t="s">
        <v>409</v>
      </c>
      <c r="E480" s="178" t="s">
        <v>3361</v>
      </c>
      <c r="F480" s="179" t="s">
        <v>3362</v>
      </c>
      <c r="G480" s="180" t="s">
        <v>171</v>
      </c>
      <c r="H480" s="181">
        <v>2</v>
      </c>
      <c r="I480" s="182"/>
      <c r="J480" s="183">
        <f>ROUND(I480*H480,2)</f>
        <v>0</v>
      </c>
      <c r="K480" s="179" t="s">
        <v>172</v>
      </c>
      <c r="L480" s="184"/>
      <c r="M480" s="185" t="s">
        <v>31</v>
      </c>
      <c r="N480" s="186" t="s">
        <v>49</v>
      </c>
      <c r="P480" s="141">
        <f>O480*H480</f>
        <v>0</v>
      </c>
      <c r="Q480" s="141">
        <v>8.0000000000000004E-4</v>
      </c>
      <c r="R480" s="141">
        <f>Q480*H480</f>
        <v>1.6000000000000001E-3</v>
      </c>
      <c r="S480" s="141">
        <v>0</v>
      </c>
      <c r="T480" s="142">
        <f>S480*H480</f>
        <v>0</v>
      </c>
      <c r="AR480" s="143" t="s">
        <v>221</v>
      </c>
      <c r="AT480" s="143" t="s">
        <v>409</v>
      </c>
      <c r="AU480" s="143" t="s">
        <v>87</v>
      </c>
      <c r="AY480" s="19" t="s">
        <v>165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9" t="s">
        <v>39</v>
      </c>
      <c r="BK480" s="144">
        <f>ROUND(I480*H480,2)</f>
        <v>0</v>
      </c>
      <c r="BL480" s="19" t="s">
        <v>173</v>
      </c>
      <c r="BM480" s="143" t="s">
        <v>3363</v>
      </c>
    </row>
    <row r="481" spans="2:65" s="1" customFormat="1" ht="24.15" customHeight="1">
      <c r="B481" s="35"/>
      <c r="C481" s="132" t="s">
        <v>870</v>
      </c>
      <c r="D481" s="132" t="s">
        <v>168</v>
      </c>
      <c r="E481" s="133" t="s">
        <v>3364</v>
      </c>
      <c r="F481" s="134" t="s">
        <v>3365</v>
      </c>
      <c r="G481" s="135" t="s">
        <v>171</v>
      </c>
      <c r="H481" s="136">
        <v>6</v>
      </c>
      <c r="I481" s="137"/>
      <c r="J481" s="138">
        <f>ROUND(I481*H481,2)</f>
        <v>0</v>
      </c>
      <c r="K481" s="134" t="s">
        <v>172</v>
      </c>
      <c r="L481" s="35"/>
      <c r="M481" s="139" t="s">
        <v>31</v>
      </c>
      <c r="N481" s="140" t="s">
        <v>49</v>
      </c>
      <c r="P481" s="141">
        <f>O481*H481</f>
        <v>0</v>
      </c>
      <c r="Q481" s="141">
        <v>6.9999999999999994E-5</v>
      </c>
      <c r="R481" s="141">
        <f>Q481*H481</f>
        <v>4.1999999999999996E-4</v>
      </c>
      <c r="S481" s="141">
        <v>0</v>
      </c>
      <c r="T481" s="142">
        <f>S481*H481</f>
        <v>0</v>
      </c>
      <c r="AR481" s="143" t="s">
        <v>173</v>
      </c>
      <c r="AT481" s="143" t="s">
        <v>168</v>
      </c>
      <c r="AU481" s="143" t="s">
        <v>87</v>
      </c>
      <c r="AY481" s="19" t="s">
        <v>165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9" t="s">
        <v>39</v>
      </c>
      <c r="BK481" s="144">
        <f>ROUND(I481*H481,2)</f>
        <v>0</v>
      </c>
      <c r="BL481" s="19" t="s">
        <v>173</v>
      </c>
      <c r="BM481" s="143" t="s">
        <v>3366</v>
      </c>
    </row>
    <row r="482" spans="2:65" s="1" customFormat="1" ht="10.199999999999999" hidden="1">
      <c r="B482" s="35"/>
      <c r="D482" s="145" t="s">
        <v>175</v>
      </c>
      <c r="F482" s="146" t="s">
        <v>3367</v>
      </c>
      <c r="I482" s="147"/>
      <c r="L482" s="35"/>
      <c r="M482" s="148"/>
      <c r="T482" s="56"/>
      <c r="AT482" s="19" t="s">
        <v>175</v>
      </c>
      <c r="AU482" s="19" t="s">
        <v>87</v>
      </c>
    </row>
    <row r="483" spans="2:65" s="12" customFormat="1" ht="20.399999999999999">
      <c r="B483" s="149"/>
      <c r="D483" s="150" t="s">
        <v>177</v>
      </c>
      <c r="E483" s="151" t="s">
        <v>31</v>
      </c>
      <c r="F483" s="152" t="s">
        <v>3368</v>
      </c>
      <c r="H483" s="151" t="s">
        <v>31</v>
      </c>
      <c r="I483" s="153"/>
      <c r="L483" s="149"/>
      <c r="M483" s="154"/>
      <c r="T483" s="155"/>
      <c r="AT483" s="151" t="s">
        <v>177</v>
      </c>
      <c r="AU483" s="151" t="s">
        <v>87</v>
      </c>
      <c r="AV483" s="12" t="s">
        <v>39</v>
      </c>
      <c r="AW483" s="12" t="s">
        <v>38</v>
      </c>
      <c r="AX483" s="12" t="s">
        <v>78</v>
      </c>
      <c r="AY483" s="151" t="s">
        <v>165</v>
      </c>
    </row>
    <row r="484" spans="2:65" s="12" customFormat="1" ht="10.199999999999999">
      <c r="B484" s="149"/>
      <c r="D484" s="150" t="s">
        <v>177</v>
      </c>
      <c r="E484" s="151" t="s">
        <v>31</v>
      </c>
      <c r="F484" s="152" t="s">
        <v>3369</v>
      </c>
      <c r="H484" s="151" t="s">
        <v>31</v>
      </c>
      <c r="I484" s="153"/>
      <c r="L484" s="149"/>
      <c r="M484" s="154"/>
      <c r="T484" s="155"/>
      <c r="AT484" s="151" t="s">
        <v>177</v>
      </c>
      <c r="AU484" s="151" t="s">
        <v>87</v>
      </c>
      <c r="AV484" s="12" t="s">
        <v>39</v>
      </c>
      <c r="AW484" s="12" t="s">
        <v>38</v>
      </c>
      <c r="AX484" s="12" t="s">
        <v>78</v>
      </c>
      <c r="AY484" s="151" t="s">
        <v>165</v>
      </c>
    </row>
    <row r="485" spans="2:65" s="13" customFormat="1" ht="10.199999999999999">
      <c r="B485" s="156"/>
      <c r="D485" s="150" t="s">
        <v>177</v>
      </c>
      <c r="E485" s="157" t="s">
        <v>31</v>
      </c>
      <c r="F485" s="158" t="s">
        <v>87</v>
      </c>
      <c r="H485" s="159">
        <v>2</v>
      </c>
      <c r="I485" s="160"/>
      <c r="L485" s="156"/>
      <c r="M485" s="161"/>
      <c r="T485" s="162"/>
      <c r="AT485" s="157" t="s">
        <v>177</v>
      </c>
      <c r="AU485" s="157" t="s">
        <v>87</v>
      </c>
      <c r="AV485" s="13" t="s">
        <v>87</v>
      </c>
      <c r="AW485" s="13" t="s">
        <v>38</v>
      </c>
      <c r="AX485" s="13" t="s">
        <v>78</v>
      </c>
      <c r="AY485" s="157" t="s">
        <v>165</v>
      </c>
    </row>
    <row r="486" spans="2:65" s="12" customFormat="1" ht="10.199999999999999">
      <c r="B486" s="149"/>
      <c r="D486" s="150" t="s">
        <v>177</v>
      </c>
      <c r="E486" s="151" t="s">
        <v>31</v>
      </c>
      <c r="F486" s="152" t="s">
        <v>3370</v>
      </c>
      <c r="H486" s="151" t="s">
        <v>31</v>
      </c>
      <c r="I486" s="153"/>
      <c r="L486" s="149"/>
      <c r="M486" s="154"/>
      <c r="T486" s="155"/>
      <c r="AT486" s="151" t="s">
        <v>177</v>
      </c>
      <c r="AU486" s="151" t="s">
        <v>87</v>
      </c>
      <c r="AV486" s="12" t="s">
        <v>39</v>
      </c>
      <c r="AW486" s="12" t="s">
        <v>38</v>
      </c>
      <c r="AX486" s="12" t="s">
        <v>78</v>
      </c>
      <c r="AY486" s="151" t="s">
        <v>165</v>
      </c>
    </row>
    <row r="487" spans="2:65" s="13" customFormat="1" ht="10.199999999999999">
      <c r="B487" s="156"/>
      <c r="D487" s="150" t="s">
        <v>177</v>
      </c>
      <c r="E487" s="157" t="s">
        <v>31</v>
      </c>
      <c r="F487" s="158" t="s">
        <v>87</v>
      </c>
      <c r="H487" s="159">
        <v>2</v>
      </c>
      <c r="I487" s="160"/>
      <c r="L487" s="156"/>
      <c r="M487" s="161"/>
      <c r="T487" s="162"/>
      <c r="AT487" s="157" t="s">
        <v>177</v>
      </c>
      <c r="AU487" s="157" t="s">
        <v>87</v>
      </c>
      <c r="AV487" s="13" t="s">
        <v>87</v>
      </c>
      <c r="AW487" s="13" t="s">
        <v>38</v>
      </c>
      <c r="AX487" s="13" t="s">
        <v>78</v>
      </c>
      <c r="AY487" s="157" t="s">
        <v>165</v>
      </c>
    </row>
    <row r="488" spans="2:65" s="12" customFormat="1" ht="10.199999999999999">
      <c r="B488" s="149"/>
      <c r="D488" s="150" t="s">
        <v>177</v>
      </c>
      <c r="E488" s="151" t="s">
        <v>31</v>
      </c>
      <c r="F488" s="152" t="s">
        <v>3371</v>
      </c>
      <c r="H488" s="151" t="s">
        <v>31</v>
      </c>
      <c r="I488" s="153"/>
      <c r="L488" s="149"/>
      <c r="M488" s="154"/>
      <c r="T488" s="155"/>
      <c r="AT488" s="151" t="s">
        <v>177</v>
      </c>
      <c r="AU488" s="151" t="s">
        <v>87</v>
      </c>
      <c r="AV488" s="12" t="s">
        <v>39</v>
      </c>
      <c r="AW488" s="12" t="s">
        <v>38</v>
      </c>
      <c r="AX488" s="12" t="s">
        <v>78</v>
      </c>
      <c r="AY488" s="151" t="s">
        <v>165</v>
      </c>
    </row>
    <row r="489" spans="2:65" s="13" customFormat="1" ht="10.199999999999999">
      <c r="B489" s="156"/>
      <c r="D489" s="150" t="s">
        <v>177</v>
      </c>
      <c r="E489" s="157" t="s">
        <v>31</v>
      </c>
      <c r="F489" s="158" t="s">
        <v>87</v>
      </c>
      <c r="H489" s="159">
        <v>2</v>
      </c>
      <c r="I489" s="160"/>
      <c r="L489" s="156"/>
      <c r="M489" s="161"/>
      <c r="T489" s="162"/>
      <c r="AT489" s="157" t="s">
        <v>177</v>
      </c>
      <c r="AU489" s="157" t="s">
        <v>87</v>
      </c>
      <c r="AV489" s="13" t="s">
        <v>87</v>
      </c>
      <c r="AW489" s="13" t="s">
        <v>38</v>
      </c>
      <c r="AX489" s="13" t="s">
        <v>78</v>
      </c>
      <c r="AY489" s="157" t="s">
        <v>165</v>
      </c>
    </row>
    <row r="490" spans="2:65" s="14" customFormat="1" ht="10.199999999999999">
      <c r="B490" s="163"/>
      <c r="D490" s="150" t="s">
        <v>177</v>
      </c>
      <c r="E490" s="164" t="s">
        <v>31</v>
      </c>
      <c r="F490" s="165" t="s">
        <v>180</v>
      </c>
      <c r="H490" s="166">
        <v>6</v>
      </c>
      <c r="I490" s="167"/>
      <c r="L490" s="163"/>
      <c r="M490" s="168"/>
      <c r="T490" s="169"/>
      <c r="AT490" s="164" t="s">
        <v>177</v>
      </c>
      <c r="AU490" s="164" t="s">
        <v>87</v>
      </c>
      <c r="AV490" s="14" t="s">
        <v>173</v>
      </c>
      <c r="AW490" s="14" t="s">
        <v>38</v>
      </c>
      <c r="AX490" s="14" t="s">
        <v>39</v>
      </c>
      <c r="AY490" s="164" t="s">
        <v>165</v>
      </c>
    </row>
    <row r="491" spans="2:65" s="1" customFormat="1" ht="24.15" customHeight="1">
      <c r="B491" s="35"/>
      <c r="C491" s="177" t="s">
        <v>874</v>
      </c>
      <c r="D491" s="177" t="s">
        <v>409</v>
      </c>
      <c r="E491" s="178" t="s">
        <v>3372</v>
      </c>
      <c r="F491" s="179" t="s">
        <v>3373</v>
      </c>
      <c r="G491" s="180" t="s">
        <v>171</v>
      </c>
      <c r="H491" s="181">
        <v>2</v>
      </c>
      <c r="I491" s="182"/>
      <c r="J491" s="183">
        <f>ROUND(I491*H491,2)</f>
        <v>0</v>
      </c>
      <c r="K491" s="179" t="s">
        <v>172</v>
      </c>
      <c r="L491" s="184"/>
      <c r="M491" s="185" t="s">
        <v>31</v>
      </c>
      <c r="N491" s="186" t="s">
        <v>49</v>
      </c>
      <c r="P491" s="141">
        <f>O491*H491</f>
        <v>0</v>
      </c>
      <c r="Q491" s="141">
        <v>2.7000000000000001E-3</v>
      </c>
      <c r="R491" s="141">
        <f>Q491*H491</f>
        <v>5.4000000000000003E-3</v>
      </c>
      <c r="S491" s="141">
        <v>0</v>
      </c>
      <c r="T491" s="142">
        <f>S491*H491</f>
        <v>0</v>
      </c>
      <c r="AR491" s="143" t="s">
        <v>221</v>
      </c>
      <c r="AT491" s="143" t="s">
        <v>409</v>
      </c>
      <c r="AU491" s="143" t="s">
        <v>87</v>
      </c>
      <c r="AY491" s="19" t="s">
        <v>165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9" t="s">
        <v>39</v>
      </c>
      <c r="BK491" s="144">
        <f>ROUND(I491*H491,2)</f>
        <v>0</v>
      </c>
      <c r="BL491" s="19" t="s">
        <v>173</v>
      </c>
      <c r="BM491" s="143" t="s">
        <v>3374</v>
      </c>
    </row>
    <row r="492" spans="2:65" s="1" customFormat="1" ht="21.75" customHeight="1">
      <c r="B492" s="35"/>
      <c r="C492" s="177" t="s">
        <v>881</v>
      </c>
      <c r="D492" s="177" t="s">
        <v>409</v>
      </c>
      <c r="E492" s="178" t="s">
        <v>3375</v>
      </c>
      <c r="F492" s="179" t="s">
        <v>3376</v>
      </c>
      <c r="G492" s="180" t="s">
        <v>171</v>
      </c>
      <c r="H492" s="181">
        <v>2</v>
      </c>
      <c r="I492" s="182"/>
      <c r="J492" s="183">
        <f>ROUND(I492*H492,2)</f>
        <v>0</v>
      </c>
      <c r="K492" s="179" t="s">
        <v>172</v>
      </c>
      <c r="L492" s="184"/>
      <c r="M492" s="185" t="s">
        <v>31</v>
      </c>
      <c r="N492" s="186" t="s">
        <v>49</v>
      </c>
      <c r="P492" s="141">
        <f>O492*H492</f>
        <v>0</v>
      </c>
      <c r="Q492" s="141">
        <v>1.0200000000000001E-3</v>
      </c>
      <c r="R492" s="141">
        <f>Q492*H492</f>
        <v>2.0400000000000001E-3</v>
      </c>
      <c r="S492" s="141">
        <v>0</v>
      </c>
      <c r="T492" s="142">
        <f>S492*H492</f>
        <v>0</v>
      </c>
      <c r="AR492" s="143" t="s">
        <v>221</v>
      </c>
      <c r="AT492" s="143" t="s">
        <v>409</v>
      </c>
      <c r="AU492" s="143" t="s">
        <v>87</v>
      </c>
      <c r="AY492" s="19" t="s">
        <v>165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9" t="s">
        <v>39</v>
      </c>
      <c r="BK492" s="144">
        <f>ROUND(I492*H492,2)</f>
        <v>0</v>
      </c>
      <c r="BL492" s="19" t="s">
        <v>173</v>
      </c>
      <c r="BM492" s="143" t="s">
        <v>3377</v>
      </c>
    </row>
    <row r="493" spans="2:65" s="1" customFormat="1" ht="24.15" customHeight="1">
      <c r="B493" s="35"/>
      <c r="C493" s="177" t="s">
        <v>889</v>
      </c>
      <c r="D493" s="177" t="s">
        <v>409</v>
      </c>
      <c r="E493" s="178" t="s">
        <v>3378</v>
      </c>
      <c r="F493" s="179" t="s">
        <v>3379</v>
      </c>
      <c r="G493" s="180" t="s">
        <v>103</v>
      </c>
      <c r="H493" s="181">
        <v>1</v>
      </c>
      <c r="I493" s="182"/>
      <c r="J493" s="183">
        <f>ROUND(I493*H493,2)</f>
        <v>0</v>
      </c>
      <c r="K493" s="179" t="s">
        <v>172</v>
      </c>
      <c r="L493" s="184"/>
      <c r="M493" s="185" t="s">
        <v>31</v>
      </c>
      <c r="N493" s="186" t="s">
        <v>49</v>
      </c>
      <c r="P493" s="141">
        <f>O493*H493</f>
        <v>0</v>
      </c>
      <c r="Q493" s="141">
        <v>6.5799999999999999E-3</v>
      </c>
      <c r="R493" s="141">
        <f>Q493*H493</f>
        <v>6.5799999999999999E-3</v>
      </c>
      <c r="S493" s="141">
        <v>0</v>
      </c>
      <c r="T493" s="142">
        <f>S493*H493</f>
        <v>0</v>
      </c>
      <c r="AR493" s="143" t="s">
        <v>221</v>
      </c>
      <c r="AT493" s="143" t="s">
        <v>409</v>
      </c>
      <c r="AU493" s="143" t="s">
        <v>87</v>
      </c>
      <c r="AY493" s="19" t="s">
        <v>165</v>
      </c>
      <c r="BE493" s="144">
        <f>IF(N493="základní",J493,0)</f>
        <v>0</v>
      </c>
      <c r="BF493" s="144">
        <f>IF(N493="snížená",J493,0)</f>
        <v>0</v>
      </c>
      <c r="BG493" s="144">
        <f>IF(N493="zákl. přenesená",J493,0)</f>
        <v>0</v>
      </c>
      <c r="BH493" s="144">
        <f>IF(N493="sníž. přenesená",J493,0)</f>
        <v>0</v>
      </c>
      <c r="BI493" s="144">
        <f>IF(N493="nulová",J493,0)</f>
        <v>0</v>
      </c>
      <c r="BJ493" s="19" t="s">
        <v>39</v>
      </c>
      <c r="BK493" s="144">
        <f>ROUND(I493*H493,2)</f>
        <v>0</v>
      </c>
      <c r="BL493" s="19" t="s">
        <v>173</v>
      </c>
      <c r="BM493" s="143" t="s">
        <v>3380</v>
      </c>
    </row>
    <row r="494" spans="2:65" s="11" customFormat="1" ht="22.8" customHeight="1">
      <c r="B494" s="120"/>
      <c r="D494" s="121" t="s">
        <v>77</v>
      </c>
      <c r="E494" s="130" t="s">
        <v>229</v>
      </c>
      <c r="F494" s="130" t="s">
        <v>965</v>
      </c>
      <c r="I494" s="123"/>
      <c r="J494" s="131">
        <f>BK494</f>
        <v>0</v>
      </c>
      <c r="L494" s="120"/>
      <c r="M494" s="125"/>
      <c r="P494" s="126">
        <f>SUM(P495:P652)</f>
        <v>0</v>
      </c>
      <c r="R494" s="126">
        <f>SUM(R495:R652)</f>
        <v>5.2161625999999988</v>
      </c>
      <c r="T494" s="127">
        <f>SUM(T495:T652)</f>
        <v>63.604951</v>
      </c>
      <c r="AR494" s="121" t="s">
        <v>39</v>
      </c>
      <c r="AT494" s="128" t="s">
        <v>77</v>
      </c>
      <c r="AU494" s="128" t="s">
        <v>39</v>
      </c>
      <c r="AY494" s="121" t="s">
        <v>165</v>
      </c>
      <c r="BK494" s="129">
        <f>SUM(BK495:BK652)</f>
        <v>0</v>
      </c>
    </row>
    <row r="495" spans="2:65" s="1" customFormat="1" ht="49.05" customHeight="1">
      <c r="B495" s="35"/>
      <c r="C495" s="132" t="s">
        <v>896</v>
      </c>
      <c r="D495" s="132" t="s">
        <v>168</v>
      </c>
      <c r="E495" s="133" t="s">
        <v>3381</v>
      </c>
      <c r="F495" s="134" t="s">
        <v>3382</v>
      </c>
      <c r="G495" s="135" t="s">
        <v>103</v>
      </c>
      <c r="H495" s="136">
        <v>33.700000000000003</v>
      </c>
      <c r="I495" s="137"/>
      <c r="J495" s="138">
        <f>ROUND(I495*H495,2)</f>
        <v>0</v>
      </c>
      <c r="K495" s="134" t="s">
        <v>172</v>
      </c>
      <c r="L495" s="35"/>
      <c r="M495" s="139" t="s">
        <v>31</v>
      </c>
      <c r="N495" s="140" t="s">
        <v>49</v>
      </c>
      <c r="P495" s="141">
        <f>O495*H495</f>
        <v>0</v>
      </c>
      <c r="Q495" s="141">
        <v>6.4000000000000001E-2</v>
      </c>
      <c r="R495" s="141">
        <f>Q495*H495</f>
        <v>2.1568000000000001</v>
      </c>
      <c r="S495" s="141">
        <v>0</v>
      </c>
      <c r="T495" s="142">
        <f>S495*H495</f>
        <v>0</v>
      </c>
      <c r="AR495" s="143" t="s">
        <v>173</v>
      </c>
      <c r="AT495" s="143" t="s">
        <v>168</v>
      </c>
      <c r="AU495" s="143" t="s">
        <v>87</v>
      </c>
      <c r="AY495" s="19" t="s">
        <v>165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9" t="s">
        <v>39</v>
      </c>
      <c r="BK495" s="144">
        <f>ROUND(I495*H495,2)</f>
        <v>0</v>
      </c>
      <c r="BL495" s="19" t="s">
        <v>173</v>
      </c>
      <c r="BM495" s="143" t="s">
        <v>3383</v>
      </c>
    </row>
    <row r="496" spans="2:65" s="1" customFormat="1" ht="10.199999999999999" hidden="1">
      <c r="B496" s="35"/>
      <c r="D496" s="145" t="s">
        <v>175</v>
      </c>
      <c r="F496" s="146" t="s">
        <v>3384</v>
      </c>
      <c r="I496" s="147"/>
      <c r="L496" s="35"/>
      <c r="M496" s="148"/>
      <c r="T496" s="56"/>
      <c r="AT496" s="19" t="s">
        <v>175</v>
      </c>
      <c r="AU496" s="19" t="s">
        <v>87</v>
      </c>
    </row>
    <row r="497" spans="2:65" s="12" customFormat="1" ht="20.399999999999999">
      <c r="B497" s="149"/>
      <c r="D497" s="150" t="s">
        <v>177</v>
      </c>
      <c r="E497" s="151" t="s">
        <v>31</v>
      </c>
      <c r="F497" s="152" t="s">
        <v>3385</v>
      </c>
      <c r="H497" s="151" t="s">
        <v>31</v>
      </c>
      <c r="I497" s="153"/>
      <c r="L497" s="149"/>
      <c r="M497" s="154"/>
      <c r="T497" s="155"/>
      <c r="AT497" s="151" t="s">
        <v>177</v>
      </c>
      <c r="AU497" s="151" t="s">
        <v>87</v>
      </c>
      <c r="AV497" s="12" t="s">
        <v>39</v>
      </c>
      <c r="AW497" s="12" t="s">
        <v>38</v>
      </c>
      <c r="AX497" s="12" t="s">
        <v>78</v>
      </c>
      <c r="AY497" s="151" t="s">
        <v>165</v>
      </c>
    </row>
    <row r="498" spans="2:65" s="13" customFormat="1" ht="10.199999999999999">
      <c r="B498" s="156"/>
      <c r="D498" s="150" t="s">
        <v>177</v>
      </c>
      <c r="E498" s="157" t="s">
        <v>31</v>
      </c>
      <c r="F498" s="158" t="s">
        <v>3386</v>
      </c>
      <c r="H498" s="159">
        <v>33.700000000000003</v>
      </c>
      <c r="I498" s="160"/>
      <c r="L498" s="156"/>
      <c r="M498" s="161"/>
      <c r="T498" s="162"/>
      <c r="AT498" s="157" t="s">
        <v>177</v>
      </c>
      <c r="AU498" s="157" t="s">
        <v>87</v>
      </c>
      <c r="AV498" s="13" t="s">
        <v>87</v>
      </c>
      <c r="AW498" s="13" t="s">
        <v>38</v>
      </c>
      <c r="AX498" s="13" t="s">
        <v>78</v>
      </c>
      <c r="AY498" s="157" t="s">
        <v>165</v>
      </c>
    </row>
    <row r="499" spans="2:65" s="14" customFormat="1" ht="10.199999999999999">
      <c r="B499" s="163"/>
      <c r="D499" s="150" t="s">
        <v>177</v>
      </c>
      <c r="E499" s="164" t="s">
        <v>31</v>
      </c>
      <c r="F499" s="165" t="s">
        <v>180</v>
      </c>
      <c r="H499" s="166">
        <v>33.700000000000003</v>
      </c>
      <c r="I499" s="167"/>
      <c r="L499" s="163"/>
      <c r="M499" s="168"/>
      <c r="T499" s="169"/>
      <c r="AT499" s="164" t="s">
        <v>177</v>
      </c>
      <c r="AU499" s="164" t="s">
        <v>87</v>
      </c>
      <c r="AV499" s="14" t="s">
        <v>173</v>
      </c>
      <c r="AW499" s="14" t="s">
        <v>38</v>
      </c>
      <c r="AX499" s="14" t="s">
        <v>39</v>
      </c>
      <c r="AY499" s="164" t="s">
        <v>165</v>
      </c>
    </row>
    <row r="500" spans="2:65" s="1" customFormat="1" ht="16.5" customHeight="1">
      <c r="B500" s="35"/>
      <c r="C500" s="177" t="s">
        <v>903</v>
      </c>
      <c r="D500" s="177" t="s">
        <v>409</v>
      </c>
      <c r="E500" s="178" t="s">
        <v>3387</v>
      </c>
      <c r="F500" s="179" t="s">
        <v>3388</v>
      </c>
      <c r="G500" s="180" t="s">
        <v>103</v>
      </c>
      <c r="H500" s="181">
        <v>37.07</v>
      </c>
      <c r="I500" s="182"/>
      <c r="J500" s="183">
        <f>ROUND(I500*H500,2)</f>
        <v>0</v>
      </c>
      <c r="K500" s="179" t="s">
        <v>172</v>
      </c>
      <c r="L500" s="184"/>
      <c r="M500" s="185" t="s">
        <v>31</v>
      </c>
      <c r="N500" s="186" t="s">
        <v>49</v>
      </c>
      <c r="P500" s="141">
        <f>O500*H500</f>
        <v>0</v>
      </c>
      <c r="Q500" s="141">
        <v>3.5999999999999997E-2</v>
      </c>
      <c r="R500" s="141">
        <f>Q500*H500</f>
        <v>1.3345199999999999</v>
      </c>
      <c r="S500" s="141">
        <v>0</v>
      </c>
      <c r="T500" s="142">
        <f>S500*H500</f>
        <v>0</v>
      </c>
      <c r="AR500" s="143" t="s">
        <v>221</v>
      </c>
      <c r="AT500" s="143" t="s">
        <v>409</v>
      </c>
      <c r="AU500" s="143" t="s">
        <v>87</v>
      </c>
      <c r="AY500" s="19" t="s">
        <v>165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9" t="s">
        <v>39</v>
      </c>
      <c r="BK500" s="144">
        <f>ROUND(I500*H500,2)</f>
        <v>0</v>
      </c>
      <c r="BL500" s="19" t="s">
        <v>173</v>
      </c>
      <c r="BM500" s="143" t="s">
        <v>3389</v>
      </c>
    </row>
    <row r="501" spans="2:65" s="13" customFormat="1" ht="10.199999999999999">
      <c r="B501" s="156"/>
      <c r="D501" s="150" t="s">
        <v>177</v>
      </c>
      <c r="E501" s="157" t="s">
        <v>31</v>
      </c>
      <c r="F501" s="158" t="s">
        <v>3390</v>
      </c>
      <c r="H501" s="159">
        <v>37.07</v>
      </c>
      <c r="I501" s="160"/>
      <c r="L501" s="156"/>
      <c r="M501" s="161"/>
      <c r="T501" s="162"/>
      <c r="AT501" s="157" t="s">
        <v>177</v>
      </c>
      <c r="AU501" s="157" t="s">
        <v>87</v>
      </c>
      <c r="AV501" s="13" t="s">
        <v>87</v>
      </c>
      <c r="AW501" s="13" t="s">
        <v>38</v>
      </c>
      <c r="AX501" s="13" t="s">
        <v>39</v>
      </c>
      <c r="AY501" s="157" t="s">
        <v>165</v>
      </c>
    </row>
    <row r="502" spans="2:65" s="1" customFormat="1" ht="24.15" customHeight="1">
      <c r="B502" s="35"/>
      <c r="C502" s="132" t="s">
        <v>908</v>
      </c>
      <c r="D502" s="132" t="s">
        <v>168</v>
      </c>
      <c r="E502" s="133" t="s">
        <v>3391</v>
      </c>
      <c r="F502" s="134" t="s">
        <v>3392</v>
      </c>
      <c r="G502" s="135" t="s">
        <v>183</v>
      </c>
      <c r="H502" s="136">
        <v>154.54</v>
      </c>
      <c r="I502" s="137"/>
      <c r="J502" s="138">
        <f>ROUND(I502*H502,2)</f>
        <v>0</v>
      </c>
      <c r="K502" s="134" t="s">
        <v>172</v>
      </c>
      <c r="L502" s="35"/>
      <c r="M502" s="139" t="s">
        <v>31</v>
      </c>
      <c r="N502" s="140" t="s">
        <v>49</v>
      </c>
      <c r="P502" s="141">
        <f>O502*H502</f>
        <v>0</v>
      </c>
      <c r="Q502" s="141">
        <v>4.6999999999999999E-4</v>
      </c>
      <c r="R502" s="141">
        <f>Q502*H502</f>
        <v>7.2633799999999998E-2</v>
      </c>
      <c r="S502" s="141">
        <v>0</v>
      </c>
      <c r="T502" s="142">
        <f>S502*H502</f>
        <v>0</v>
      </c>
      <c r="AR502" s="143" t="s">
        <v>173</v>
      </c>
      <c r="AT502" s="143" t="s">
        <v>168</v>
      </c>
      <c r="AU502" s="143" t="s">
        <v>87</v>
      </c>
      <c r="AY502" s="19" t="s">
        <v>165</v>
      </c>
      <c r="BE502" s="144">
        <f>IF(N502="základní",J502,0)</f>
        <v>0</v>
      </c>
      <c r="BF502" s="144">
        <f>IF(N502="snížená",J502,0)</f>
        <v>0</v>
      </c>
      <c r="BG502" s="144">
        <f>IF(N502="zákl. přenesená",J502,0)</f>
        <v>0</v>
      </c>
      <c r="BH502" s="144">
        <f>IF(N502="sníž. přenesená",J502,0)</f>
        <v>0</v>
      </c>
      <c r="BI502" s="144">
        <f>IF(N502="nulová",J502,0)</f>
        <v>0</v>
      </c>
      <c r="BJ502" s="19" t="s">
        <v>39</v>
      </c>
      <c r="BK502" s="144">
        <f>ROUND(I502*H502,2)</f>
        <v>0</v>
      </c>
      <c r="BL502" s="19" t="s">
        <v>173</v>
      </c>
      <c r="BM502" s="143" t="s">
        <v>3393</v>
      </c>
    </row>
    <row r="503" spans="2:65" s="1" customFormat="1" ht="10.199999999999999" hidden="1">
      <c r="B503" s="35"/>
      <c r="D503" s="145" t="s">
        <v>175</v>
      </c>
      <c r="F503" s="146" t="s">
        <v>3394</v>
      </c>
      <c r="I503" s="147"/>
      <c r="L503" s="35"/>
      <c r="M503" s="148"/>
      <c r="T503" s="56"/>
      <c r="AT503" s="19" t="s">
        <v>175</v>
      </c>
      <c r="AU503" s="19" t="s">
        <v>87</v>
      </c>
    </row>
    <row r="504" spans="2:65" s="12" customFormat="1" ht="10.199999999999999">
      <c r="B504" s="149"/>
      <c r="D504" s="150" t="s">
        <v>177</v>
      </c>
      <c r="E504" s="151" t="s">
        <v>31</v>
      </c>
      <c r="F504" s="152" t="s">
        <v>3242</v>
      </c>
      <c r="H504" s="151" t="s">
        <v>31</v>
      </c>
      <c r="I504" s="153"/>
      <c r="L504" s="149"/>
      <c r="M504" s="154"/>
      <c r="T504" s="155"/>
      <c r="AT504" s="151" t="s">
        <v>177</v>
      </c>
      <c r="AU504" s="151" t="s">
        <v>87</v>
      </c>
      <c r="AV504" s="12" t="s">
        <v>39</v>
      </c>
      <c r="AW504" s="12" t="s">
        <v>38</v>
      </c>
      <c r="AX504" s="12" t="s">
        <v>78</v>
      </c>
      <c r="AY504" s="151" t="s">
        <v>165</v>
      </c>
    </row>
    <row r="505" spans="2:65" s="12" customFormat="1" ht="20.399999999999999">
      <c r="B505" s="149"/>
      <c r="D505" s="150" t="s">
        <v>177</v>
      </c>
      <c r="E505" s="151" t="s">
        <v>31</v>
      </c>
      <c r="F505" s="152" t="s">
        <v>3243</v>
      </c>
      <c r="H505" s="151" t="s">
        <v>31</v>
      </c>
      <c r="I505" s="153"/>
      <c r="L505" s="149"/>
      <c r="M505" s="154"/>
      <c r="T505" s="155"/>
      <c r="AT505" s="151" t="s">
        <v>177</v>
      </c>
      <c r="AU505" s="151" t="s">
        <v>87</v>
      </c>
      <c r="AV505" s="12" t="s">
        <v>39</v>
      </c>
      <c r="AW505" s="12" t="s">
        <v>38</v>
      </c>
      <c r="AX505" s="12" t="s">
        <v>78</v>
      </c>
      <c r="AY505" s="151" t="s">
        <v>165</v>
      </c>
    </row>
    <row r="506" spans="2:65" s="13" customFormat="1" ht="10.199999999999999">
      <c r="B506" s="156"/>
      <c r="D506" s="150" t="s">
        <v>177</v>
      </c>
      <c r="E506" s="157" t="s">
        <v>31</v>
      </c>
      <c r="F506" s="158" t="s">
        <v>3028</v>
      </c>
      <c r="H506" s="159">
        <v>6.02</v>
      </c>
      <c r="I506" s="160"/>
      <c r="L506" s="156"/>
      <c r="M506" s="161"/>
      <c r="T506" s="162"/>
      <c r="AT506" s="157" t="s">
        <v>177</v>
      </c>
      <c r="AU506" s="157" t="s">
        <v>87</v>
      </c>
      <c r="AV506" s="13" t="s">
        <v>87</v>
      </c>
      <c r="AW506" s="13" t="s">
        <v>38</v>
      </c>
      <c r="AX506" s="13" t="s">
        <v>78</v>
      </c>
      <c r="AY506" s="157" t="s">
        <v>165</v>
      </c>
    </row>
    <row r="507" spans="2:65" s="12" customFormat="1" ht="20.399999999999999">
      <c r="B507" s="149"/>
      <c r="D507" s="150" t="s">
        <v>177</v>
      </c>
      <c r="E507" s="151" t="s">
        <v>31</v>
      </c>
      <c r="F507" s="152" t="s">
        <v>3244</v>
      </c>
      <c r="H507" s="151" t="s">
        <v>31</v>
      </c>
      <c r="I507" s="153"/>
      <c r="L507" s="149"/>
      <c r="M507" s="154"/>
      <c r="T507" s="155"/>
      <c r="AT507" s="151" t="s">
        <v>177</v>
      </c>
      <c r="AU507" s="151" t="s">
        <v>87</v>
      </c>
      <c r="AV507" s="12" t="s">
        <v>39</v>
      </c>
      <c r="AW507" s="12" t="s">
        <v>38</v>
      </c>
      <c r="AX507" s="12" t="s">
        <v>78</v>
      </c>
      <c r="AY507" s="151" t="s">
        <v>165</v>
      </c>
    </row>
    <row r="508" spans="2:65" s="13" customFormat="1" ht="10.199999999999999">
      <c r="B508" s="156"/>
      <c r="D508" s="150" t="s">
        <v>177</v>
      </c>
      <c r="E508" s="157" t="s">
        <v>31</v>
      </c>
      <c r="F508" s="158" t="s">
        <v>3030</v>
      </c>
      <c r="H508" s="159">
        <v>61.8</v>
      </c>
      <c r="I508" s="160"/>
      <c r="L508" s="156"/>
      <c r="M508" s="161"/>
      <c r="T508" s="162"/>
      <c r="AT508" s="157" t="s">
        <v>177</v>
      </c>
      <c r="AU508" s="157" t="s">
        <v>87</v>
      </c>
      <c r="AV508" s="13" t="s">
        <v>87</v>
      </c>
      <c r="AW508" s="13" t="s">
        <v>38</v>
      </c>
      <c r="AX508" s="13" t="s">
        <v>78</v>
      </c>
      <c r="AY508" s="157" t="s">
        <v>165</v>
      </c>
    </row>
    <row r="509" spans="2:65" s="15" customFormat="1" ht="10.199999999999999">
      <c r="B509" s="170"/>
      <c r="D509" s="150" t="s">
        <v>177</v>
      </c>
      <c r="E509" s="171" t="s">
        <v>31</v>
      </c>
      <c r="F509" s="172" t="s">
        <v>246</v>
      </c>
      <c r="H509" s="173">
        <v>67.819999999999993</v>
      </c>
      <c r="I509" s="174"/>
      <c r="L509" s="170"/>
      <c r="M509" s="175"/>
      <c r="T509" s="176"/>
      <c r="AT509" s="171" t="s">
        <v>177</v>
      </c>
      <c r="AU509" s="171" t="s">
        <v>87</v>
      </c>
      <c r="AV509" s="15" t="s">
        <v>166</v>
      </c>
      <c r="AW509" s="15" t="s">
        <v>38</v>
      </c>
      <c r="AX509" s="15" t="s">
        <v>78</v>
      </c>
      <c r="AY509" s="171" t="s">
        <v>165</v>
      </c>
    </row>
    <row r="510" spans="2:65" s="12" customFormat="1" ht="20.399999999999999">
      <c r="B510" s="149"/>
      <c r="D510" s="150" t="s">
        <v>177</v>
      </c>
      <c r="E510" s="151" t="s">
        <v>31</v>
      </c>
      <c r="F510" s="152" t="s">
        <v>3245</v>
      </c>
      <c r="H510" s="151" t="s">
        <v>31</v>
      </c>
      <c r="I510" s="153"/>
      <c r="L510" s="149"/>
      <c r="M510" s="154"/>
      <c r="T510" s="155"/>
      <c r="AT510" s="151" t="s">
        <v>177</v>
      </c>
      <c r="AU510" s="151" t="s">
        <v>87</v>
      </c>
      <c r="AV510" s="12" t="s">
        <v>39</v>
      </c>
      <c r="AW510" s="12" t="s">
        <v>38</v>
      </c>
      <c r="AX510" s="12" t="s">
        <v>78</v>
      </c>
      <c r="AY510" s="151" t="s">
        <v>165</v>
      </c>
    </row>
    <row r="511" spans="2:65" s="13" customFormat="1" ht="10.199999999999999">
      <c r="B511" s="156"/>
      <c r="D511" s="150" t="s">
        <v>177</v>
      </c>
      <c r="E511" s="157" t="s">
        <v>31</v>
      </c>
      <c r="F511" s="158" t="s">
        <v>3014</v>
      </c>
      <c r="H511" s="159">
        <v>86.72</v>
      </c>
      <c r="I511" s="160"/>
      <c r="L511" s="156"/>
      <c r="M511" s="161"/>
      <c r="T511" s="162"/>
      <c r="AT511" s="157" t="s">
        <v>177</v>
      </c>
      <c r="AU511" s="157" t="s">
        <v>87</v>
      </c>
      <c r="AV511" s="13" t="s">
        <v>87</v>
      </c>
      <c r="AW511" s="13" t="s">
        <v>38</v>
      </c>
      <c r="AX511" s="13" t="s">
        <v>78</v>
      </c>
      <c r="AY511" s="157" t="s">
        <v>165</v>
      </c>
    </row>
    <row r="512" spans="2:65" s="14" customFormat="1" ht="10.199999999999999">
      <c r="B512" s="163"/>
      <c r="D512" s="150" t="s">
        <v>177</v>
      </c>
      <c r="E512" s="164" t="s">
        <v>31</v>
      </c>
      <c r="F512" s="165" t="s">
        <v>180</v>
      </c>
      <c r="H512" s="166">
        <v>154.54</v>
      </c>
      <c r="I512" s="167"/>
      <c r="L512" s="163"/>
      <c r="M512" s="168"/>
      <c r="T512" s="169"/>
      <c r="AT512" s="164" t="s">
        <v>177</v>
      </c>
      <c r="AU512" s="164" t="s">
        <v>87</v>
      </c>
      <c r="AV512" s="14" t="s">
        <v>173</v>
      </c>
      <c r="AW512" s="14" t="s">
        <v>38</v>
      </c>
      <c r="AX512" s="14" t="s">
        <v>39</v>
      </c>
      <c r="AY512" s="164" t="s">
        <v>165</v>
      </c>
    </row>
    <row r="513" spans="2:65" s="1" customFormat="1" ht="24.15" customHeight="1">
      <c r="B513" s="35"/>
      <c r="C513" s="132" t="s">
        <v>916</v>
      </c>
      <c r="D513" s="132" t="s">
        <v>168</v>
      </c>
      <c r="E513" s="133" t="s">
        <v>3395</v>
      </c>
      <c r="F513" s="134" t="s">
        <v>3396</v>
      </c>
      <c r="G513" s="135" t="s">
        <v>103</v>
      </c>
      <c r="H513" s="136">
        <v>40.299999999999997</v>
      </c>
      <c r="I513" s="137"/>
      <c r="J513" s="138">
        <f>ROUND(I513*H513,2)</f>
        <v>0</v>
      </c>
      <c r="K513" s="134" t="s">
        <v>172</v>
      </c>
      <c r="L513" s="35"/>
      <c r="M513" s="139" t="s">
        <v>31</v>
      </c>
      <c r="N513" s="140" t="s">
        <v>49</v>
      </c>
      <c r="P513" s="141">
        <f>O513*H513</f>
        <v>0</v>
      </c>
      <c r="Q513" s="141">
        <v>3.0000000000000001E-5</v>
      </c>
      <c r="R513" s="141">
        <f>Q513*H513</f>
        <v>1.209E-3</v>
      </c>
      <c r="S513" s="141">
        <v>0</v>
      </c>
      <c r="T513" s="142">
        <f>S513*H513</f>
        <v>0</v>
      </c>
      <c r="AR513" s="143" t="s">
        <v>173</v>
      </c>
      <c r="AT513" s="143" t="s">
        <v>168</v>
      </c>
      <c r="AU513" s="143" t="s">
        <v>87</v>
      </c>
      <c r="AY513" s="19" t="s">
        <v>165</v>
      </c>
      <c r="BE513" s="144">
        <f>IF(N513="základní",J513,0)</f>
        <v>0</v>
      </c>
      <c r="BF513" s="144">
        <f>IF(N513="snížená",J513,0)</f>
        <v>0</v>
      </c>
      <c r="BG513" s="144">
        <f>IF(N513="zákl. přenesená",J513,0)</f>
        <v>0</v>
      </c>
      <c r="BH513" s="144">
        <f>IF(N513="sníž. přenesená",J513,0)</f>
        <v>0</v>
      </c>
      <c r="BI513" s="144">
        <f>IF(N513="nulová",J513,0)</f>
        <v>0</v>
      </c>
      <c r="BJ513" s="19" t="s">
        <v>39</v>
      </c>
      <c r="BK513" s="144">
        <f>ROUND(I513*H513,2)</f>
        <v>0</v>
      </c>
      <c r="BL513" s="19" t="s">
        <v>173</v>
      </c>
      <c r="BM513" s="143" t="s">
        <v>3397</v>
      </c>
    </row>
    <row r="514" spans="2:65" s="1" customFormat="1" ht="10.199999999999999" hidden="1">
      <c r="B514" s="35"/>
      <c r="D514" s="145" t="s">
        <v>175</v>
      </c>
      <c r="F514" s="146" t="s">
        <v>3398</v>
      </c>
      <c r="I514" s="147"/>
      <c r="L514" s="35"/>
      <c r="M514" s="148"/>
      <c r="T514" s="56"/>
      <c r="AT514" s="19" t="s">
        <v>175</v>
      </c>
      <c r="AU514" s="19" t="s">
        <v>87</v>
      </c>
    </row>
    <row r="515" spans="2:65" s="12" customFormat="1" ht="20.399999999999999">
      <c r="B515" s="149"/>
      <c r="D515" s="150" t="s">
        <v>177</v>
      </c>
      <c r="E515" s="151" t="s">
        <v>31</v>
      </c>
      <c r="F515" s="152" t="s">
        <v>3039</v>
      </c>
      <c r="H515" s="151" t="s">
        <v>31</v>
      </c>
      <c r="I515" s="153"/>
      <c r="L515" s="149"/>
      <c r="M515" s="154"/>
      <c r="T515" s="155"/>
      <c r="AT515" s="151" t="s">
        <v>177</v>
      </c>
      <c r="AU515" s="151" t="s">
        <v>87</v>
      </c>
      <c r="AV515" s="12" t="s">
        <v>39</v>
      </c>
      <c r="AW515" s="12" t="s">
        <v>38</v>
      </c>
      <c r="AX515" s="12" t="s">
        <v>78</v>
      </c>
      <c r="AY515" s="151" t="s">
        <v>165</v>
      </c>
    </row>
    <row r="516" spans="2:65" s="13" customFormat="1" ht="10.199999999999999">
      <c r="B516" s="156"/>
      <c r="D516" s="150" t="s">
        <v>177</v>
      </c>
      <c r="E516" s="157" t="s">
        <v>31</v>
      </c>
      <c r="F516" s="158" t="s">
        <v>3399</v>
      </c>
      <c r="H516" s="159">
        <v>5.7</v>
      </c>
      <c r="I516" s="160"/>
      <c r="L516" s="156"/>
      <c r="M516" s="161"/>
      <c r="T516" s="162"/>
      <c r="AT516" s="157" t="s">
        <v>177</v>
      </c>
      <c r="AU516" s="157" t="s">
        <v>87</v>
      </c>
      <c r="AV516" s="13" t="s">
        <v>87</v>
      </c>
      <c r="AW516" s="13" t="s">
        <v>38</v>
      </c>
      <c r="AX516" s="13" t="s">
        <v>78</v>
      </c>
      <c r="AY516" s="157" t="s">
        <v>165</v>
      </c>
    </row>
    <row r="517" spans="2:65" s="12" customFormat="1" ht="20.399999999999999">
      <c r="B517" s="149"/>
      <c r="D517" s="150" t="s">
        <v>177</v>
      </c>
      <c r="E517" s="151" t="s">
        <v>31</v>
      </c>
      <c r="F517" s="152" t="s">
        <v>3400</v>
      </c>
      <c r="H517" s="151" t="s">
        <v>31</v>
      </c>
      <c r="I517" s="153"/>
      <c r="L517" s="149"/>
      <c r="M517" s="154"/>
      <c r="T517" s="155"/>
      <c r="AT517" s="151" t="s">
        <v>177</v>
      </c>
      <c r="AU517" s="151" t="s">
        <v>87</v>
      </c>
      <c r="AV517" s="12" t="s">
        <v>39</v>
      </c>
      <c r="AW517" s="12" t="s">
        <v>38</v>
      </c>
      <c r="AX517" s="12" t="s">
        <v>78</v>
      </c>
      <c r="AY517" s="151" t="s">
        <v>165</v>
      </c>
    </row>
    <row r="518" spans="2:65" s="13" customFormat="1" ht="10.199999999999999">
      <c r="B518" s="156"/>
      <c r="D518" s="150" t="s">
        <v>177</v>
      </c>
      <c r="E518" s="157" t="s">
        <v>31</v>
      </c>
      <c r="F518" s="158" t="s">
        <v>3401</v>
      </c>
      <c r="H518" s="159">
        <v>34.6</v>
      </c>
      <c r="I518" s="160"/>
      <c r="L518" s="156"/>
      <c r="M518" s="161"/>
      <c r="T518" s="162"/>
      <c r="AT518" s="157" t="s">
        <v>177</v>
      </c>
      <c r="AU518" s="157" t="s">
        <v>87</v>
      </c>
      <c r="AV518" s="13" t="s">
        <v>87</v>
      </c>
      <c r="AW518" s="13" t="s">
        <v>38</v>
      </c>
      <c r="AX518" s="13" t="s">
        <v>78</v>
      </c>
      <c r="AY518" s="157" t="s">
        <v>165</v>
      </c>
    </row>
    <row r="519" spans="2:65" s="14" customFormat="1" ht="10.199999999999999">
      <c r="B519" s="163"/>
      <c r="D519" s="150" t="s">
        <v>177</v>
      </c>
      <c r="E519" s="164" t="s">
        <v>31</v>
      </c>
      <c r="F519" s="165" t="s">
        <v>180</v>
      </c>
      <c r="H519" s="166">
        <v>40.299999999999997</v>
      </c>
      <c r="I519" s="167"/>
      <c r="L519" s="163"/>
      <c r="M519" s="168"/>
      <c r="T519" s="169"/>
      <c r="AT519" s="164" t="s">
        <v>177</v>
      </c>
      <c r="AU519" s="164" t="s">
        <v>87</v>
      </c>
      <c r="AV519" s="14" t="s">
        <v>173</v>
      </c>
      <c r="AW519" s="14" t="s">
        <v>38</v>
      </c>
      <c r="AX519" s="14" t="s">
        <v>39</v>
      </c>
      <c r="AY519" s="164" t="s">
        <v>165</v>
      </c>
    </row>
    <row r="520" spans="2:65" s="1" customFormat="1" ht="37.799999999999997" customHeight="1">
      <c r="B520" s="35"/>
      <c r="C520" s="132" t="s">
        <v>927</v>
      </c>
      <c r="D520" s="132" t="s">
        <v>168</v>
      </c>
      <c r="E520" s="133" t="s">
        <v>3402</v>
      </c>
      <c r="F520" s="134" t="s">
        <v>3403</v>
      </c>
      <c r="G520" s="135" t="s">
        <v>171</v>
      </c>
      <c r="H520" s="136">
        <v>52</v>
      </c>
      <c r="I520" s="137"/>
      <c r="J520" s="138">
        <f>ROUND(I520*H520,2)</f>
        <v>0</v>
      </c>
      <c r="K520" s="134" t="s">
        <v>172</v>
      </c>
      <c r="L520" s="35"/>
      <c r="M520" s="139" t="s">
        <v>31</v>
      </c>
      <c r="N520" s="140" t="s">
        <v>49</v>
      </c>
      <c r="P520" s="141">
        <f>O520*H520</f>
        <v>0</v>
      </c>
      <c r="Q520" s="141">
        <v>4.0000000000000003E-5</v>
      </c>
      <c r="R520" s="141">
        <f>Q520*H520</f>
        <v>2.0800000000000003E-3</v>
      </c>
      <c r="S520" s="141">
        <v>0</v>
      </c>
      <c r="T520" s="142">
        <f>S520*H520</f>
        <v>0</v>
      </c>
      <c r="AR520" s="143" t="s">
        <v>173</v>
      </c>
      <c r="AT520" s="143" t="s">
        <v>168</v>
      </c>
      <c r="AU520" s="143" t="s">
        <v>87</v>
      </c>
      <c r="AY520" s="19" t="s">
        <v>165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9" t="s">
        <v>39</v>
      </c>
      <c r="BK520" s="144">
        <f>ROUND(I520*H520,2)</f>
        <v>0</v>
      </c>
      <c r="BL520" s="19" t="s">
        <v>173</v>
      </c>
      <c r="BM520" s="143" t="s">
        <v>3404</v>
      </c>
    </row>
    <row r="521" spans="2:65" s="1" customFormat="1" ht="10.199999999999999" hidden="1">
      <c r="B521" s="35"/>
      <c r="D521" s="145" t="s">
        <v>175</v>
      </c>
      <c r="F521" s="146" t="s">
        <v>3405</v>
      </c>
      <c r="I521" s="147"/>
      <c r="L521" s="35"/>
      <c r="M521" s="148"/>
      <c r="T521" s="56"/>
      <c r="AT521" s="19" t="s">
        <v>175</v>
      </c>
      <c r="AU521" s="19" t="s">
        <v>87</v>
      </c>
    </row>
    <row r="522" spans="2:65" s="12" customFormat="1" ht="10.199999999999999">
      <c r="B522" s="149"/>
      <c r="D522" s="150" t="s">
        <v>177</v>
      </c>
      <c r="E522" s="151" t="s">
        <v>31</v>
      </c>
      <c r="F522" s="152" t="s">
        <v>3406</v>
      </c>
      <c r="H522" s="151" t="s">
        <v>31</v>
      </c>
      <c r="I522" s="153"/>
      <c r="L522" s="149"/>
      <c r="M522" s="154"/>
      <c r="T522" s="155"/>
      <c r="AT522" s="151" t="s">
        <v>177</v>
      </c>
      <c r="AU522" s="151" t="s">
        <v>87</v>
      </c>
      <c r="AV522" s="12" t="s">
        <v>39</v>
      </c>
      <c r="AW522" s="12" t="s">
        <v>38</v>
      </c>
      <c r="AX522" s="12" t="s">
        <v>78</v>
      </c>
      <c r="AY522" s="151" t="s">
        <v>165</v>
      </c>
    </row>
    <row r="523" spans="2:65" s="13" customFormat="1" ht="10.199999999999999">
      <c r="B523" s="156"/>
      <c r="D523" s="150" t="s">
        <v>177</v>
      </c>
      <c r="E523" s="157" t="s">
        <v>31</v>
      </c>
      <c r="F523" s="158" t="s">
        <v>3407</v>
      </c>
      <c r="H523" s="159">
        <v>52</v>
      </c>
      <c r="I523" s="160"/>
      <c r="L523" s="156"/>
      <c r="M523" s="161"/>
      <c r="T523" s="162"/>
      <c r="AT523" s="157" t="s">
        <v>177</v>
      </c>
      <c r="AU523" s="157" t="s">
        <v>87</v>
      </c>
      <c r="AV523" s="13" t="s">
        <v>87</v>
      </c>
      <c r="AW523" s="13" t="s">
        <v>38</v>
      </c>
      <c r="AX523" s="13" t="s">
        <v>78</v>
      </c>
      <c r="AY523" s="157" t="s">
        <v>165</v>
      </c>
    </row>
    <row r="524" spans="2:65" s="14" customFormat="1" ht="10.199999999999999">
      <c r="B524" s="163"/>
      <c r="D524" s="150" t="s">
        <v>177</v>
      </c>
      <c r="E524" s="164" t="s">
        <v>31</v>
      </c>
      <c r="F524" s="165" t="s">
        <v>180</v>
      </c>
      <c r="H524" s="166">
        <v>52</v>
      </c>
      <c r="I524" s="167"/>
      <c r="L524" s="163"/>
      <c r="M524" s="168"/>
      <c r="T524" s="169"/>
      <c r="AT524" s="164" t="s">
        <v>177</v>
      </c>
      <c r="AU524" s="164" t="s">
        <v>87</v>
      </c>
      <c r="AV524" s="14" t="s">
        <v>173</v>
      </c>
      <c r="AW524" s="14" t="s">
        <v>38</v>
      </c>
      <c r="AX524" s="14" t="s">
        <v>39</v>
      </c>
      <c r="AY524" s="164" t="s">
        <v>165</v>
      </c>
    </row>
    <row r="525" spans="2:65" s="1" customFormat="1" ht="33" customHeight="1">
      <c r="B525" s="35"/>
      <c r="C525" s="132" t="s">
        <v>934</v>
      </c>
      <c r="D525" s="132" t="s">
        <v>168</v>
      </c>
      <c r="E525" s="133" t="s">
        <v>3408</v>
      </c>
      <c r="F525" s="134" t="s">
        <v>3409</v>
      </c>
      <c r="G525" s="135" t="s">
        <v>171</v>
      </c>
      <c r="H525" s="136">
        <v>52</v>
      </c>
      <c r="I525" s="137"/>
      <c r="J525" s="138">
        <f>ROUND(I525*H525,2)</f>
        <v>0</v>
      </c>
      <c r="K525" s="134" t="s">
        <v>172</v>
      </c>
      <c r="L525" s="35"/>
      <c r="M525" s="139" t="s">
        <v>31</v>
      </c>
      <c r="N525" s="140" t="s">
        <v>49</v>
      </c>
      <c r="P525" s="141">
        <f>O525*H525</f>
        <v>0</v>
      </c>
      <c r="Q525" s="141">
        <v>1.2999999999999999E-4</v>
      </c>
      <c r="R525" s="141">
        <f>Q525*H525</f>
        <v>6.7599999999999995E-3</v>
      </c>
      <c r="S525" s="141">
        <v>0</v>
      </c>
      <c r="T525" s="142">
        <f>S525*H525</f>
        <v>0</v>
      </c>
      <c r="AR525" s="143" t="s">
        <v>173</v>
      </c>
      <c r="AT525" s="143" t="s">
        <v>168</v>
      </c>
      <c r="AU525" s="143" t="s">
        <v>87</v>
      </c>
      <c r="AY525" s="19" t="s">
        <v>165</v>
      </c>
      <c r="BE525" s="144">
        <f>IF(N525="základní",J525,0)</f>
        <v>0</v>
      </c>
      <c r="BF525" s="144">
        <f>IF(N525="snížená",J525,0)</f>
        <v>0</v>
      </c>
      <c r="BG525" s="144">
        <f>IF(N525="zákl. přenesená",J525,0)</f>
        <v>0</v>
      </c>
      <c r="BH525" s="144">
        <f>IF(N525="sníž. přenesená",J525,0)</f>
        <v>0</v>
      </c>
      <c r="BI525" s="144">
        <f>IF(N525="nulová",J525,0)</f>
        <v>0</v>
      </c>
      <c r="BJ525" s="19" t="s">
        <v>39</v>
      </c>
      <c r="BK525" s="144">
        <f>ROUND(I525*H525,2)</f>
        <v>0</v>
      </c>
      <c r="BL525" s="19" t="s">
        <v>173</v>
      </c>
      <c r="BM525" s="143" t="s">
        <v>3410</v>
      </c>
    </row>
    <row r="526" spans="2:65" s="1" customFormat="1" ht="10.199999999999999" hidden="1">
      <c r="B526" s="35"/>
      <c r="D526" s="145" t="s">
        <v>175</v>
      </c>
      <c r="F526" s="146" t="s">
        <v>3411</v>
      </c>
      <c r="I526" s="147"/>
      <c r="L526" s="35"/>
      <c r="M526" s="148"/>
      <c r="T526" s="56"/>
      <c r="AT526" s="19" t="s">
        <v>175</v>
      </c>
      <c r="AU526" s="19" t="s">
        <v>87</v>
      </c>
    </row>
    <row r="527" spans="2:65" s="1" customFormat="1" ht="16.5" customHeight="1">
      <c r="B527" s="35"/>
      <c r="C527" s="132" t="s">
        <v>942</v>
      </c>
      <c r="D527" s="132" t="s">
        <v>168</v>
      </c>
      <c r="E527" s="133" t="s">
        <v>3412</v>
      </c>
      <c r="F527" s="134" t="s">
        <v>3413</v>
      </c>
      <c r="G527" s="135" t="s">
        <v>1060</v>
      </c>
      <c r="H527" s="136">
        <v>8.5730000000000004</v>
      </c>
      <c r="I527" s="137"/>
      <c r="J527" s="138">
        <f>ROUND(I527*H527,2)</f>
        <v>0</v>
      </c>
      <c r="K527" s="134" t="s">
        <v>172</v>
      </c>
      <c r="L527" s="35"/>
      <c r="M527" s="139" t="s">
        <v>31</v>
      </c>
      <c r="N527" s="140" t="s">
        <v>49</v>
      </c>
      <c r="P527" s="141">
        <f>O527*H527</f>
        <v>0</v>
      </c>
      <c r="Q527" s="141">
        <v>0</v>
      </c>
      <c r="R527" s="141">
        <f>Q527*H527</f>
        <v>0</v>
      </c>
      <c r="S527" s="141">
        <v>2</v>
      </c>
      <c r="T527" s="142">
        <f>S527*H527</f>
        <v>17.146000000000001</v>
      </c>
      <c r="AR527" s="143" t="s">
        <v>173</v>
      </c>
      <c r="AT527" s="143" t="s">
        <v>168</v>
      </c>
      <c r="AU527" s="143" t="s">
        <v>87</v>
      </c>
      <c r="AY527" s="19" t="s">
        <v>165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9" t="s">
        <v>39</v>
      </c>
      <c r="BK527" s="144">
        <f>ROUND(I527*H527,2)</f>
        <v>0</v>
      </c>
      <c r="BL527" s="19" t="s">
        <v>173</v>
      </c>
      <c r="BM527" s="143" t="s">
        <v>3414</v>
      </c>
    </row>
    <row r="528" spans="2:65" s="1" customFormat="1" ht="10.199999999999999" hidden="1">
      <c r="B528" s="35"/>
      <c r="D528" s="145" t="s">
        <v>175</v>
      </c>
      <c r="F528" s="146" t="s">
        <v>3415</v>
      </c>
      <c r="I528" s="147"/>
      <c r="L528" s="35"/>
      <c r="M528" s="148"/>
      <c r="T528" s="56"/>
      <c r="AT528" s="19" t="s">
        <v>175</v>
      </c>
      <c r="AU528" s="19" t="s">
        <v>87</v>
      </c>
    </row>
    <row r="529" spans="2:65" s="12" customFormat="1" ht="10.199999999999999">
      <c r="B529" s="149"/>
      <c r="D529" s="150" t="s">
        <v>177</v>
      </c>
      <c r="E529" s="151" t="s">
        <v>31</v>
      </c>
      <c r="F529" s="152" t="s">
        <v>3416</v>
      </c>
      <c r="H529" s="151" t="s">
        <v>31</v>
      </c>
      <c r="I529" s="153"/>
      <c r="L529" s="149"/>
      <c r="M529" s="154"/>
      <c r="T529" s="155"/>
      <c r="AT529" s="151" t="s">
        <v>177</v>
      </c>
      <c r="AU529" s="151" t="s">
        <v>87</v>
      </c>
      <c r="AV529" s="12" t="s">
        <v>39</v>
      </c>
      <c r="AW529" s="12" t="s">
        <v>38</v>
      </c>
      <c r="AX529" s="12" t="s">
        <v>78</v>
      </c>
      <c r="AY529" s="151" t="s">
        <v>165</v>
      </c>
    </row>
    <row r="530" spans="2:65" s="13" customFormat="1" ht="10.199999999999999">
      <c r="B530" s="156"/>
      <c r="D530" s="150" t="s">
        <v>177</v>
      </c>
      <c r="E530" s="157" t="s">
        <v>31</v>
      </c>
      <c r="F530" s="158" t="s">
        <v>3417</v>
      </c>
      <c r="H530" s="159">
        <v>5.9539999999999997</v>
      </c>
      <c r="I530" s="160"/>
      <c r="L530" s="156"/>
      <c r="M530" s="161"/>
      <c r="T530" s="162"/>
      <c r="AT530" s="157" t="s">
        <v>177</v>
      </c>
      <c r="AU530" s="157" t="s">
        <v>87</v>
      </c>
      <c r="AV530" s="13" t="s">
        <v>87</v>
      </c>
      <c r="AW530" s="13" t="s">
        <v>38</v>
      </c>
      <c r="AX530" s="13" t="s">
        <v>78</v>
      </c>
      <c r="AY530" s="157" t="s">
        <v>165</v>
      </c>
    </row>
    <row r="531" spans="2:65" s="12" customFormat="1" ht="10.199999999999999">
      <c r="B531" s="149"/>
      <c r="D531" s="150" t="s">
        <v>177</v>
      </c>
      <c r="E531" s="151" t="s">
        <v>31</v>
      </c>
      <c r="F531" s="152" t="s">
        <v>3418</v>
      </c>
      <c r="H531" s="151" t="s">
        <v>31</v>
      </c>
      <c r="I531" s="153"/>
      <c r="L531" s="149"/>
      <c r="M531" s="154"/>
      <c r="T531" s="155"/>
      <c r="AT531" s="151" t="s">
        <v>177</v>
      </c>
      <c r="AU531" s="151" t="s">
        <v>87</v>
      </c>
      <c r="AV531" s="12" t="s">
        <v>39</v>
      </c>
      <c r="AW531" s="12" t="s">
        <v>38</v>
      </c>
      <c r="AX531" s="12" t="s">
        <v>78</v>
      </c>
      <c r="AY531" s="151" t="s">
        <v>165</v>
      </c>
    </row>
    <row r="532" spans="2:65" s="13" customFormat="1" ht="10.199999999999999">
      <c r="B532" s="156"/>
      <c r="D532" s="150" t="s">
        <v>177</v>
      </c>
      <c r="E532" s="157" t="s">
        <v>31</v>
      </c>
      <c r="F532" s="158" t="s">
        <v>3419</v>
      </c>
      <c r="H532" s="159">
        <v>1.4490000000000001</v>
      </c>
      <c r="I532" s="160"/>
      <c r="L532" s="156"/>
      <c r="M532" s="161"/>
      <c r="T532" s="162"/>
      <c r="AT532" s="157" t="s">
        <v>177</v>
      </c>
      <c r="AU532" s="157" t="s">
        <v>87</v>
      </c>
      <c r="AV532" s="13" t="s">
        <v>87</v>
      </c>
      <c r="AW532" s="13" t="s">
        <v>38</v>
      </c>
      <c r="AX532" s="13" t="s">
        <v>78</v>
      </c>
      <c r="AY532" s="157" t="s">
        <v>165</v>
      </c>
    </row>
    <row r="533" spans="2:65" s="12" customFormat="1" ht="20.399999999999999">
      <c r="B533" s="149"/>
      <c r="D533" s="150" t="s">
        <v>177</v>
      </c>
      <c r="E533" s="151" t="s">
        <v>31</v>
      </c>
      <c r="F533" s="152" t="s">
        <v>3420</v>
      </c>
      <c r="H533" s="151" t="s">
        <v>31</v>
      </c>
      <c r="I533" s="153"/>
      <c r="L533" s="149"/>
      <c r="M533" s="154"/>
      <c r="T533" s="155"/>
      <c r="AT533" s="151" t="s">
        <v>177</v>
      </c>
      <c r="AU533" s="151" t="s">
        <v>87</v>
      </c>
      <c r="AV533" s="12" t="s">
        <v>39</v>
      </c>
      <c r="AW533" s="12" t="s">
        <v>38</v>
      </c>
      <c r="AX533" s="12" t="s">
        <v>78</v>
      </c>
      <c r="AY533" s="151" t="s">
        <v>165</v>
      </c>
    </row>
    <row r="534" spans="2:65" s="13" customFormat="1" ht="10.199999999999999">
      <c r="B534" s="156"/>
      <c r="D534" s="150" t="s">
        <v>177</v>
      </c>
      <c r="E534" s="157" t="s">
        <v>31</v>
      </c>
      <c r="F534" s="158" t="s">
        <v>3421</v>
      </c>
      <c r="H534" s="159">
        <v>0.61799999999999999</v>
      </c>
      <c r="I534" s="160"/>
      <c r="L534" s="156"/>
      <c r="M534" s="161"/>
      <c r="T534" s="162"/>
      <c r="AT534" s="157" t="s">
        <v>177</v>
      </c>
      <c r="AU534" s="157" t="s">
        <v>87</v>
      </c>
      <c r="AV534" s="13" t="s">
        <v>87</v>
      </c>
      <c r="AW534" s="13" t="s">
        <v>38</v>
      </c>
      <c r="AX534" s="13" t="s">
        <v>78</v>
      </c>
      <c r="AY534" s="157" t="s">
        <v>165</v>
      </c>
    </row>
    <row r="535" spans="2:65" s="12" customFormat="1" ht="10.199999999999999">
      <c r="B535" s="149"/>
      <c r="D535" s="150" t="s">
        <v>177</v>
      </c>
      <c r="E535" s="151" t="s">
        <v>31</v>
      </c>
      <c r="F535" s="152" t="s">
        <v>3422</v>
      </c>
      <c r="H535" s="151" t="s">
        <v>31</v>
      </c>
      <c r="I535" s="153"/>
      <c r="L535" s="149"/>
      <c r="M535" s="154"/>
      <c r="T535" s="155"/>
      <c r="AT535" s="151" t="s">
        <v>177</v>
      </c>
      <c r="AU535" s="151" t="s">
        <v>87</v>
      </c>
      <c r="AV535" s="12" t="s">
        <v>39</v>
      </c>
      <c r="AW535" s="12" t="s">
        <v>38</v>
      </c>
      <c r="AX535" s="12" t="s">
        <v>78</v>
      </c>
      <c r="AY535" s="151" t="s">
        <v>165</v>
      </c>
    </row>
    <row r="536" spans="2:65" s="13" customFormat="1" ht="10.199999999999999">
      <c r="B536" s="156"/>
      <c r="D536" s="150" t="s">
        <v>177</v>
      </c>
      <c r="E536" s="157" t="s">
        <v>31</v>
      </c>
      <c r="F536" s="158" t="s">
        <v>3423</v>
      </c>
      <c r="H536" s="159">
        <v>0.55200000000000005</v>
      </c>
      <c r="I536" s="160"/>
      <c r="L536" s="156"/>
      <c r="M536" s="161"/>
      <c r="T536" s="162"/>
      <c r="AT536" s="157" t="s">
        <v>177</v>
      </c>
      <c r="AU536" s="157" t="s">
        <v>87</v>
      </c>
      <c r="AV536" s="13" t="s">
        <v>87</v>
      </c>
      <c r="AW536" s="13" t="s">
        <v>38</v>
      </c>
      <c r="AX536" s="13" t="s">
        <v>78</v>
      </c>
      <c r="AY536" s="157" t="s">
        <v>165</v>
      </c>
    </row>
    <row r="537" spans="2:65" s="14" customFormat="1" ht="10.199999999999999">
      <c r="B537" s="163"/>
      <c r="D537" s="150" t="s">
        <v>177</v>
      </c>
      <c r="E537" s="164" t="s">
        <v>31</v>
      </c>
      <c r="F537" s="165" t="s">
        <v>180</v>
      </c>
      <c r="H537" s="166">
        <v>8.5730000000000004</v>
      </c>
      <c r="I537" s="167"/>
      <c r="L537" s="163"/>
      <c r="M537" s="168"/>
      <c r="T537" s="169"/>
      <c r="AT537" s="164" t="s">
        <v>177</v>
      </c>
      <c r="AU537" s="164" t="s">
        <v>87</v>
      </c>
      <c r="AV537" s="14" t="s">
        <v>173</v>
      </c>
      <c r="AW537" s="14" t="s">
        <v>38</v>
      </c>
      <c r="AX537" s="14" t="s">
        <v>39</v>
      </c>
      <c r="AY537" s="164" t="s">
        <v>165</v>
      </c>
    </row>
    <row r="538" spans="2:65" s="1" customFormat="1" ht="24.15" customHeight="1">
      <c r="B538" s="35"/>
      <c r="C538" s="132" t="s">
        <v>948</v>
      </c>
      <c r="D538" s="132" t="s">
        <v>168</v>
      </c>
      <c r="E538" s="133" t="s">
        <v>3424</v>
      </c>
      <c r="F538" s="134" t="s">
        <v>3425</v>
      </c>
      <c r="G538" s="135" t="s">
        <v>103</v>
      </c>
      <c r="H538" s="136">
        <v>2.2000000000000002</v>
      </c>
      <c r="I538" s="137"/>
      <c r="J538" s="138">
        <f>ROUND(I538*H538,2)</f>
        <v>0</v>
      </c>
      <c r="K538" s="134" t="s">
        <v>172</v>
      </c>
      <c r="L538" s="35"/>
      <c r="M538" s="139" t="s">
        <v>31</v>
      </c>
      <c r="N538" s="140" t="s">
        <v>49</v>
      </c>
      <c r="P538" s="141">
        <f>O538*H538</f>
        <v>0</v>
      </c>
      <c r="Q538" s="141">
        <v>0</v>
      </c>
      <c r="R538" s="141">
        <f>Q538*H538</f>
        <v>0</v>
      </c>
      <c r="S538" s="141">
        <v>7.0000000000000007E-2</v>
      </c>
      <c r="T538" s="142">
        <f>S538*H538</f>
        <v>0.15400000000000003</v>
      </c>
      <c r="AR538" s="143" t="s">
        <v>173</v>
      </c>
      <c r="AT538" s="143" t="s">
        <v>168</v>
      </c>
      <c r="AU538" s="143" t="s">
        <v>87</v>
      </c>
      <c r="AY538" s="19" t="s">
        <v>165</v>
      </c>
      <c r="BE538" s="144">
        <f>IF(N538="základní",J538,0)</f>
        <v>0</v>
      </c>
      <c r="BF538" s="144">
        <f>IF(N538="snížená",J538,0)</f>
        <v>0</v>
      </c>
      <c r="BG538" s="144">
        <f>IF(N538="zákl. přenesená",J538,0)</f>
        <v>0</v>
      </c>
      <c r="BH538" s="144">
        <f>IF(N538="sníž. přenesená",J538,0)</f>
        <v>0</v>
      </c>
      <c r="BI538" s="144">
        <f>IF(N538="nulová",J538,0)</f>
        <v>0</v>
      </c>
      <c r="BJ538" s="19" t="s">
        <v>39</v>
      </c>
      <c r="BK538" s="144">
        <f>ROUND(I538*H538,2)</f>
        <v>0</v>
      </c>
      <c r="BL538" s="19" t="s">
        <v>173</v>
      </c>
      <c r="BM538" s="143" t="s">
        <v>3426</v>
      </c>
    </row>
    <row r="539" spans="2:65" s="1" customFormat="1" ht="10.199999999999999" hidden="1">
      <c r="B539" s="35"/>
      <c r="D539" s="145" t="s">
        <v>175</v>
      </c>
      <c r="F539" s="146" t="s">
        <v>3427</v>
      </c>
      <c r="I539" s="147"/>
      <c r="L539" s="35"/>
      <c r="M539" s="148"/>
      <c r="T539" s="56"/>
      <c r="AT539" s="19" t="s">
        <v>175</v>
      </c>
      <c r="AU539" s="19" t="s">
        <v>87</v>
      </c>
    </row>
    <row r="540" spans="2:65" s="12" customFormat="1" ht="10.199999999999999">
      <c r="B540" s="149"/>
      <c r="D540" s="150" t="s">
        <v>177</v>
      </c>
      <c r="E540" s="151" t="s">
        <v>31</v>
      </c>
      <c r="F540" s="152" t="s">
        <v>3428</v>
      </c>
      <c r="H540" s="151" t="s">
        <v>31</v>
      </c>
      <c r="I540" s="153"/>
      <c r="L540" s="149"/>
      <c r="M540" s="154"/>
      <c r="T540" s="155"/>
      <c r="AT540" s="151" t="s">
        <v>177</v>
      </c>
      <c r="AU540" s="151" t="s">
        <v>87</v>
      </c>
      <c r="AV540" s="12" t="s">
        <v>39</v>
      </c>
      <c r="AW540" s="12" t="s">
        <v>38</v>
      </c>
      <c r="AX540" s="12" t="s">
        <v>78</v>
      </c>
      <c r="AY540" s="151" t="s">
        <v>165</v>
      </c>
    </row>
    <row r="541" spans="2:65" s="13" customFormat="1" ht="10.199999999999999">
      <c r="B541" s="156"/>
      <c r="D541" s="150" t="s">
        <v>177</v>
      </c>
      <c r="E541" s="157" t="s">
        <v>31</v>
      </c>
      <c r="F541" s="158" t="s">
        <v>3429</v>
      </c>
      <c r="H541" s="159">
        <v>2.2000000000000002</v>
      </c>
      <c r="I541" s="160"/>
      <c r="L541" s="156"/>
      <c r="M541" s="161"/>
      <c r="T541" s="162"/>
      <c r="AT541" s="157" t="s">
        <v>177</v>
      </c>
      <c r="AU541" s="157" t="s">
        <v>87</v>
      </c>
      <c r="AV541" s="13" t="s">
        <v>87</v>
      </c>
      <c r="AW541" s="13" t="s">
        <v>38</v>
      </c>
      <c r="AX541" s="13" t="s">
        <v>78</v>
      </c>
      <c r="AY541" s="157" t="s">
        <v>165</v>
      </c>
    </row>
    <row r="542" spans="2:65" s="14" customFormat="1" ht="10.199999999999999">
      <c r="B542" s="163"/>
      <c r="D542" s="150" t="s">
        <v>177</v>
      </c>
      <c r="E542" s="164" t="s">
        <v>31</v>
      </c>
      <c r="F542" s="165" t="s">
        <v>180</v>
      </c>
      <c r="H542" s="166">
        <v>2.2000000000000002</v>
      </c>
      <c r="I542" s="167"/>
      <c r="L542" s="163"/>
      <c r="M542" s="168"/>
      <c r="T542" s="169"/>
      <c r="AT542" s="164" t="s">
        <v>177</v>
      </c>
      <c r="AU542" s="164" t="s">
        <v>87</v>
      </c>
      <c r="AV542" s="14" t="s">
        <v>173</v>
      </c>
      <c r="AW542" s="14" t="s">
        <v>38</v>
      </c>
      <c r="AX542" s="14" t="s">
        <v>39</v>
      </c>
      <c r="AY542" s="164" t="s">
        <v>165</v>
      </c>
    </row>
    <row r="543" spans="2:65" s="1" customFormat="1" ht="24.15" customHeight="1">
      <c r="B543" s="35"/>
      <c r="C543" s="132" t="s">
        <v>952</v>
      </c>
      <c r="D543" s="132" t="s">
        <v>168</v>
      </c>
      <c r="E543" s="133" t="s">
        <v>3430</v>
      </c>
      <c r="F543" s="134" t="s">
        <v>3431</v>
      </c>
      <c r="G543" s="135" t="s">
        <v>1060</v>
      </c>
      <c r="H543" s="136">
        <v>2.6389999999999998</v>
      </c>
      <c r="I543" s="137"/>
      <c r="J543" s="138">
        <f>ROUND(I543*H543,2)</f>
        <v>0</v>
      </c>
      <c r="K543" s="134" t="s">
        <v>172</v>
      </c>
      <c r="L543" s="35"/>
      <c r="M543" s="139" t="s">
        <v>31</v>
      </c>
      <c r="N543" s="140" t="s">
        <v>49</v>
      </c>
      <c r="P543" s="141">
        <f>O543*H543</f>
        <v>0</v>
      </c>
      <c r="Q543" s="141">
        <v>0</v>
      </c>
      <c r="R543" s="141">
        <f>Q543*H543</f>
        <v>0</v>
      </c>
      <c r="S543" s="141">
        <v>2.4</v>
      </c>
      <c r="T543" s="142">
        <f>S543*H543</f>
        <v>6.3335999999999997</v>
      </c>
      <c r="AR543" s="143" t="s">
        <v>173</v>
      </c>
      <c r="AT543" s="143" t="s">
        <v>168</v>
      </c>
      <c r="AU543" s="143" t="s">
        <v>87</v>
      </c>
      <c r="AY543" s="19" t="s">
        <v>165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9" t="s">
        <v>39</v>
      </c>
      <c r="BK543" s="144">
        <f>ROUND(I543*H543,2)</f>
        <v>0</v>
      </c>
      <c r="BL543" s="19" t="s">
        <v>173</v>
      </c>
      <c r="BM543" s="143" t="s">
        <v>3432</v>
      </c>
    </row>
    <row r="544" spans="2:65" s="1" customFormat="1" ht="10.199999999999999" hidden="1">
      <c r="B544" s="35"/>
      <c r="D544" s="145" t="s">
        <v>175</v>
      </c>
      <c r="F544" s="146" t="s">
        <v>3433</v>
      </c>
      <c r="I544" s="147"/>
      <c r="L544" s="35"/>
      <c r="M544" s="148"/>
      <c r="T544" s="56"/>
      <c r="AT544" s="19" t="s">
        <v>175</v>
      </c>
      <c r="AU544" s="19" t="s">
        <v>87</v>
      </c>
    </row>
    <row r="545" spans="2:65" s="12" customFormat="1" ht="10.199999999999999">
      <c r="B545" s="149"/>
      <c r="D545" s="150" t="s">
        <v>177</v>
      </c>
      <c r="E545" s="151" t="s">
        <v>31</v>
      </c>
      <c r="F545" s="152" t="s">
        <v>3268</v>
      </c>
      <c r="H545" s="151" t="s">
        <v>31</v>
      </c>
      <c r="I545" s="153"/>
      <c r="L545" s="149"/>
      <c r="M545" s="154"/>
      <c r="T545" s="155"/>
      <c r="AT545" s="151" t="s">
        <v>177</v>
      </c>
      <c r="AU545" s="151" t="s">
        <v>87</v>
      </c>
      <c r="AV545" s="12" t="s">
        <v>39</v>
      </c>
      <c r="AW545" s="12" t="s">
        <v>38</v>
      </c>
      <c r="AX545" s="12" t="s">
        <v>78</v>
      </c>
      <c r="AY545" s="151" t="s">
        <v>165</v>
      </c>
    </row>
    <row r="546" spans="2:65" s="12" customFormat="1" ht="10.199999999999999">
      <c r="B546" s="149"/>
      <c r="D546" s="150" t="s">
        <v>177</v>
      </c>
      <c r="E546" s="151" t="s">
        <v>31</v>
      </c>
      <c r="F546" s="152" t="s">
        <v>3434</v>
      </c>
      <c r="H546" s="151" t="s">
        <v>31</v>
      </c>
      <c r="I546" s="153"/>
      <c r="L546" s="149"/>
      <c r="M546" s="154"/>
      <c r="T546" s="155"/>
      <c r="AT546" s="151" t="s">
        <v>177</v>
      </c>
      <c r="AU546" s="151" t="s">
        <v>87</v>
      </c>
      <c r="AV546" s="12" t="s">
        <v>39</v>
      </c>
      <c r="AW546" s="12" t="s">
        <v>38</v>
      </c>
      <c r="AX546" s="12" t="s">
        <v>78</v>
      </c>
      <c r="AY546" s="151" t="s">
        <v>165</v>
      </c>
    </row>
    <row r="547" spans="2:65" s="13" customFormat="1" ht="10.199999999999999">
      <c r="B547" s="156"/>
      <c r="D547" s="150" t="s">
        <v>177</v>
      </c>
      <c r="E547" s="157" t="s">
        <v>31</v>
      </c>
      <c r="F547" s="158" t="s">
        <v>3435</v>
      </c>
      <c r="H547" s="159">
        <v>2.6389999999999998</v>
      </c>
      <c r="I547" s="160"/>
      <c r="L547" s="156"/>
      <c r="M547" s="161"/>
      <c r="T547" s="162"/>
      <c r="AT547" s="157" t="s">
        <v>177</v>
      </c>
      <c r="AU547" s="157" t="s">
        <v>87</v>
      </c>
      <c r="AV547" s="13" t="s">
        <v>87</v>
      </c>
      <c r="AW547" s="13" t="s">
        <v>38</v>
      </c>
      <c r="AX547" s="13" t="s">
        <v>78</v>
      </c>
      <c r="AY547" s="157" t="s">
        <v>165</v>
      </c>
    </row>
    <row r="548" spans="2:65" s="14" customFormat="1" ht="10.199999999999999">
      <c r="B548" s="163"/>
      <c r="D548" s="150" t="s">
        <v>177</v>
      </c>
      <c r="E548" s="164" t="s">
        <v>31</v>
      </c>
      <c r="F548" s="165" t="s">
        <v>180</v>
      </c>
      <c r="H548" s="166">
        <v>2.6389999999999998</v>
      </c>
      <c r="I548" s="167"/>
      <c r="L548" s="163"/>
      <c r="M548" s="168"/>
      <c r="T548" s="169"/>
      <c r="AT548" s="164" t="s">
        <v>177</v>
      </c>
      <c r="AU548" s="164" t="s">
        <v>87</v>
      </c>
      <c r="AV548" s="14" t="s">
        <v>173</v>
      </c>
      <c r="AW548" s="14" t="s">
        <v>38</v>
      </c>
      <c r="AX548" s="14" t="s">
        <v>39</v>
      </c>
      <c r="AY548" s="164" t="s">
        <v>165</v>
      </c>
    </row>
    <row r="549" spans="2:65" s="1" customFormat="1" ht="24.15" customHeight="1">
      <c r="B549" s="35"/>
      <c r="C549" s="132" t="s">
        <v>960</v>
      </c>
      <c r="D549" s="132" t="s">
        <v>168</v>
      </c>
      <c r="E549" s="133" t="s">
        <v>3436</v>
      </c>
      <c r="F549" s="134" t="s">
        <v>3437</v>
      </c>
      <c r="G549" s="135" t="s">
        <v>183</v>
      </c>
      <c r="H549" s="136">
        <v>5.29</v>
      </c>
      <c r="I549" s="137"/>
      <c r="J549" s="138">
        <f>ROUND(I549*H549,2)</f>
        <v>0</v>
      </c>
      <c r="K549" s="134" t="s">
        <v>172</v>
      </c>
      <c r="L549" s="35"/>
      <c r="M549" s="139" t="s">
        <v>31</v>
      </c>
      <c r="N549" s="140" t="s">
        <v>49</v>
      </c>
      <c r="P549" s="141">
        <f>O549*H549</f>
        <v>0</v>
      </c>
      <c r="Q549" s="141">
        <v>0</v>
      </c>
      <c r="R549" s="141">
        <f>Q549*H549</f>
        <v>0</v>
      </c>
      <c r="S549" s="141">
        <v>0.432</v>
      </c>
      <c r="T549" s="142">
        <f>S549*H549</f>
        <v>2.2852800000000002</v>
      </c>
      <c r="AR549" s="143" t="s">
        <v>173</v>
      </c>
      <c r="AT549" s="143" t="s">
        <v>168</v>
      </c>
      <c r="AU549" s="143" t="s">
        <v>87</v>
      </c>
      <c r="AY549" s="19" t="s">
        <v>165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9" t="s">
        <v>39</v>
      </c>
      <c r="BK549" s="144">
        <f>ROUND(I549*H549,2)</f>
        <v>0</v>
      </c>
      <c r="BL549" s="19" t="s">
        <v>173</v>
      </c>
      <c r="BM549" s="143" t="s">
        <v>3438</v>
      </c>
    </row>
    <row r="550" spans="2:65" s="1" customFormat="1" ht="10.199999999999999" hidden="1">
      <c r="B550" s="35"/>
      <c r="D550" s="145" t="s">
        <v>175</v>
      </c>
      <c r="F550" s="146" t="s">
        <v>3439</v>
      </c>
      <c r="I550" s="147"/>
      <c r="L550" s="35"/>
      <c r="M550" s="148"/>
      <c r="T550" s="56"/>
      <c r="AT550" s="19" t="s">
        <v>175</v>
      </c>
      <c r="AU550" s="19" t="s">
        <v>87</v>
      </c>
    </row>
    <row r="551" spans="2:65" s="12" customFormat="1" ht="10.199999999999999">
      <c r="B551" s="149"/>
      <c r="D551" s="150" t="s">
        <v>177</v>
      </c>
      <c r="E551" s="151" t="s">
        <v>31</v>
      </c>
      <c r="F551" s="152" t="s">
        <v>3268</v>
      </c>
      <c r="H551" s="151" t="s">
        <v>31</v>
      </c>
      <c r="I551" s="153"/>
      <c r="L551" s="149"/>
      <c r="M551" s="154"/>
      <c r="T551" s="155"/>
      <c r="AT551" s="151" t="s">
        <v>177</v>
      </c>
      <c r="AU551" s="151" t="s">
        <v>87</v>
      </c>
      <c r="AV551" s="12" t="s">
        <v>39</v>
      </c>
      <c r="AW551" s="12" t="s">
        <v>38</v>
      </c>
      <c r="AX551" s="12" t="s">
        <v>78</v>
      </c>
      <c r="AY551" s="151" t="s">
        <v>165</v>
      </c>
    </row>
    <row r="552" spans="2:65" s="12" customFormat="1" ht="10.199999999999999">
      <c r="B552" s="149"/>
      <c r="D552" s="150" t="s">
        <v>177</v>
      </c>
      <c r="E552" s="151" t="s">
        <v>31</v>
      </c>
      <c r="F552" s="152" t="s">
        <v>3440</v>
      </c>
      <c r="H552" s="151" t="s">
        <v>31</v>
      </c>
      <c r="I552" s="153"/>
      <c r="L552" s="149"/>
      <c r="M552" s="154"/>
      <c r="T552" s="155"/>
      <c r="AT552" s="151" t="s">
        <v>177</v>
      </c>
      <c r="AU552" s="151" t="s">
        <v>87</v>
      </c>
      <c r="AV552" s="12" t="s">
        <v>39</v>
      </c>
      <c r="AW552" s="12" t="s">
        <v>38</v>
      </c>
      <c r="AX552" s="12" t="s">
        <v>78</v>
      </c>
      <c r="AY552" s="151" t="s">
        <v>165</v>
      </c>
    </row>
    <row r="553" spans="2:65" s="13" customFormat="1" ht="10.199999999999999">
      <c r="B553" s="156"/>
      <c r="D553" s="150" t="s">
        <v>177</v>
      </c>
      <c r="E553" s="157" t="s">
        <v>31</v>
      </c>
      <c r="F553" s="158" t="s">
        <v>3441</v>
      </c>
      <c r="H553" s="159">
        <v>5.29</v>
      </c>
      <c r="I553" s="160"/>
      <c r="L553" s="156"/>
      <c r="M553" s="161"/>
      <c r="T553" s="162"/>
      <c r="AT553" s="157" t="s">
        <v>177</v>
      </c>
      <c r="AU553" s="157" t="s">
        <v>87</v>
      </c>
      <c r="AV553" s="13" t="s">
        <v>87</v>
      </c>
      <c r="AW553" s="13" t="s">
        <v>38</v>
      </c>
      <c r="AX553" s="13" t="s">
        <v>78</v>
      </c>
      <c r="AY553" s="157" t="s">
        <v>165</v>
      </c>
    </row>
    <row r="554" spans="2:65" s="14" customFormat="1" ht="10.199999999999999">
      <c r="B554" s="163"/>
      <c r="D554" s="150" t="s">
        <v>177</v>
      </c>
      <c r="E554" s="164" t="s">
        <v>31</v>
      </c>
      <c r="F554" s="165" t="s">
        <v>180</v>
      </c>
      <c r="H554" s="166">
        <v>5.29</v>
      </c>
      <c r="I554" s="167"/>
      <c r="L554" s="163"/>
      <c r="M554" s="168"/>
      <c r="T554" s="169"/>
      <c r="AT554" s="164" t="s">
        <v>177</v>
      </c>
      <c r="AU554" s="164" t="s">
        <v>87</v>
      </c>
      <c r="AV554" s="14" t="s">
        <v>173</v>
      </c>
      <c r="AW554" s="14" t="s">
        <v>38</v>
      </c>
      <c r="AX554" s="14" t="s">
        <v>39</v>
      </c>
      <c r="AY554" s="164" t="s">
        <v>165</v>
      </c>
    </row>
    <row r="555" spans="2:65" s="1" customFormat="1" ht="24.15" customHeight="1">
      <c r="B555" s="35"/>
      <c r="C555" s="132" t="s">
        <v>966</v>
      </c>
      <c r="D555" s="132" t="s">
        <v>168</v>
      </c>
      <c r="E555" s="133" t="s">
        <v>1058</v>
      </c>
      <c r="F555" s="134" t="s">
        <v>1059</v>
      </c>
      <c r="G555" s="135" t="s">
        <v>1060</v>
      </c>
      <c r="H555" s="136">
        <v>8.6720000000000006</v>
      </c>
      <c r="I555" s="137"/>
      <c r="J555" s="138">
        <f>ROUND(I555*H555,2)</f>
        <v>0</v>
      </c>
      <c r="K555" s="134" t="s">
        <v>172</v>
      </c>
      <c r="L555" s="35"/>
      <c r="M555" s="139" t="s">
        <v>31</v>
      </c>
      <c r="N555" s="140" t="s">
        <v>49</v>
      </c>
      <c r="P555" s="141">
        <f>O555*H555</f>
        <v>0</v>
      </c>
      <c r="Q555" s="141">
        <v>0</v>
      </c>
      <c r="R555" s="141">
        <f>Q555*H555</f>
        <v>0</v>
      </c>
      <c r="S555" s="141">
        <v>2.2000000000000002</v>
      </c>
      <c r="T555" s="142">
        <f>S555*H555</f>
        <v>19.078400000000002</v>
      </c>
      <c r="AR555" s="143" t="s">
        <v>173</v>
      </c>
      <c r="AT555" s="143" t="s">
        <v>168</v>
      </c>
      <c r="AU555" s="143" t="s">
        <v>87</v>
      </c>
      <c r="AY555" s="19" t="s">
        <v>165</v>
      </c>
      <c r="BE555" s="144">
        <f>IF(N555="základní",J555,0)</f>
        <v>0</v>
      </c>
      <c r="BF555" s="144">
        <f>IF(N555="snížená",J555,0)</f>
        <v>0</v>
      </c>
      <c r="BG555" s="144">
        <f>IF(N555="zákl. přenesená",J555,0)</f>
        <v>0</v>
      </c>
      <c r="BH555" s="144">
        <f>IF(N555="sníž. přenesená",J555,0)</f>
        <v>0</v>
      </c>
      <c r="BI555" s="144">
        <f>IF(N555="nulová",J555,0)</f>
        <v>0</v>
      </c>
      <c r="BJ555" s="19" t="s">
        <v>39</v>
      </c>
      <c r="BK555" s="144">
        <f>ROUND(I555*H555,2)</f>
        <v>0</v>
      </c>
      <c r="BL555" s="19" t="s">
        <v>173</v>
      </c>
      <c r="BM555" s="143" t="s">
        <v>3442</v>
      </c>
    </row>
    <row r="556" spans="2:65" s="1" customFormat="1" ht="10.199999999999999" hidden="1">
      <c r="B556" s="35"/>
      <c r="D556" s="145" t="s">
        <v>175</v>
      </c>
      <c r="F556" s="146" t="s">
        <v>1062</v>
      </c>
      <c r="I556" s="147"/>
      <c r="L556" s="35"/>
      <c r="M556" s="148"/>
      <c r="T556" s="56"/>
      <c r="AT556" s="19" t="s">
        <v>175</v>
      </c>
      <c r="AU556" s="19" t="s">
        <v>87</v>
      </c>
    </row>
    <row r="557" spans="2:65" s="12" customFormat="1" ht="20.399999999999999">
      <c r="B557" s="149"/>
      <c r="D557" s="150" t="s">
        <v>177</v>
      </c>
      <c r="E557" s="151" t="s">
        <v>31</v>
      </c>
      <c r="F557" s="152" t="s">
        <v>3013</v>
      </c>
      <c r="H557" s="151" t="s">
        <v>31</v>
      </c>
      <c r="I557" s="153"/>
      <c r="L557" s="149"/>
      <c r="M557" s="154"/>
      <c r="T557" s="155"/>
      <c r="AT557" s="151" t="s">
        <v>177</v>
      </c>
      <c r="AU557" s="151" t="s">
        <v>87</v>
      </c>
      <c r="AV557" s="12" t="s">
        <v>39</v>
      </c>
      <c r="AW557" s="12" t="s">
        <v>38</v>
      </c>
      <c r="AX557" s="12" t="s">
        <v>78</v>
      </c>
      <c r="AY557" s="151" t="s">
        <v>165</v>
      </c>
    </row>
    <row r="558" spans="2:65" s="13" customFormat="1" ht="10.199999999999999">
      <c r="B558" s="156"/>
      <c r="D558" s="150" t="s">
        <v>177</v>
      </c>
      <c r="E558" s="157" t="s">
        <v>31</v>
      </c>
      <c r="F558" s="158" t="s">
        <v>3443</v>
      </c>
      <c r="H558" s="159">
        <v>8.6720000000000006</v>
      </c>
      <c r="I558" s="160"/>
      <c r="L558" s="156"/>
      <c r="M558" s="161"/>
      <c r="T558" s="162"/>
      <c r="AT558" s="157" t="s">
        <v>177</v>
      </c>
      <c r="AU558" s="157" t="s">
        <v>87</v>
      </c>
      <c r="AV558" s="13" t="s">
        <v>87</v>
      </c>
      <c r="AW558" s="13" t="s">
        <v>38</v>
      </c>
      <c r="AX558" s="13" t="s">
        <v>78</v>
      </c>
      <c r="AY558" s="157" t="s">
        <v>165</v>
      </c>
    </row>
    <row r="559" spans="2:65" s="14" customFormat="1" ht="10.199999999999999">
      <c r="B559" s="163"/>
      <c r="D559" s="150" t="s">
        <v>177</v>
      </c>
      <c r="E559" s="164" t="s">
        <v>31</v>
      </c>
      <c r="F559" s="165" t="s">
        <v>180</v>
      </c>
      <c r="H559" s="166">
        <v>8.6720000000000006</v>
      </c>
      <c r="I559" s="167"/>
      <c r="L559" s="163"/>
      <c r="M559" s="168"/>
      <c r="T559" s="169"/>
      <c r="AT559" s="164" t="s">
        <v>177</v>
      </c>
      <c r="AU559" s="164" t="s">
        <v>87</v>
      </c>
      <c r="AV559" s="14" t="s">
        <v>173</v>
      </c>
      <c r="AW559" s="14" t="s">
        <v>38</v>
      </c>
      <c r="AX559" s="14" t="s">
        <v>39</v>
      </c>
      <c r="AY559" s="164" t="s">
        <v>165</v>
      </c>
    </row>
    <row r="560" spans="2:65" s="1" customFormat="1" ht="44.25" customHeight="1">
      <c r="B560" s="35"/>
      <c r="C560" s="132" t="s">
        <v>975</v>
      </c>
      <c r="D560" s="132" t="s">
        <v>168</v>
      </c>
      <c r="E560" s="133" t="s">
        <v>2814</v>
      </c>
      <c r="F560" s="134" t="s">
        <v>2815</v>
      </c>
      <c r="G560" s="135" t="s">
        <v>103</v>
      </c>
      <c r="H560" s="136">
        <v>27.1</v>
      </c>
      <c r="I560" s="137"/>
      <c r="J560" s="138">
        <f>ROUND(I560*H560,2)</f>
        <v>0</v>
      </c>
      <c r="K560" s="134" t="s">
        <v>172</v>
      </c>
      <c r="L560" s="35"/>
      <c r="M560" s="139" t="s">
        <v>31</v>
      </c>
      <c r="N560" s="140" t="s">
        <v>49</v>
      </c>
      <c r="P560" s="141">
        <f>O560*H560</f>
        <v>0</v>
      </c>
      <c r="Q560" s="141">
        <v>2.3619999999999999E-2</v>
      </c>
      <c r="R560" s="141">
        <f>Q560*H560</f>
        <v>0.64010199999999995</v>
      </c>
      <c r="S560" s="141">
        <v>0</v>
      </c>
      <c r="T560" s="142">
        <f>S560*H560</f>
        <v>0</v>
      </c>
      <c r="AR560" s="143" t="s">
        <v>173</v>
      </c>
      <c r="AT560" s="143" t="s">
        <v>168</v>
      </c>
      <c r="AU560" s="143" t="s">
        <v>87</v>
      </c>
      <c r="AY560" s="19" t="s">
        <v>165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9" t="s">
        <v>39</v>
      </c>
      <c r="BK560" s="144">
        <f>ROUND(I560*H560,2)</f>
        <v>0</v>
      </c>
      <c r="BL560" s="19" t="s">
        <v>173</v>
      </c>
      <c r="BM560" s="143" t="s">
        <v>3444</v>
      </c>
    </row>
    <row r="561" spans="2:65" s="1" customFormat="1" ht="10.199999999999999" hidden="1">
      <c r="B561" s="35"/>
      <c r="D561" s="145" t="s">
        <v>175</v>
      </c>
      <c r="F561" s="146" t="s">
        <v>2817</v>
      </c>
      <c r="I561" s="147"/>
      <c r="L561" s="35"/>
      <c r="M561" s="148"/>
      <c r="T561" s="56"/>
      <c r="AT561" s="19" t="s">
        <v>175</v>
      </c>
      <c r="AU561" s="19" t="s">
        <v>87</v>
      </c>
    </row>
    <row r="562" spans="2:65" s="12" customFormat="1" ht="20.399999999999999">
      <c r="B562" s="149"/>
      <c r="D562" s="150" t="s">
        <v>177</v>
      </c>
      <c r="E562" s="151" t="s">
        <v>31</v>
      </c>
      <c r="F562" s="152" t="s">
        <v>3445</v>
      </c>
      <c r="H562" s="151" t="s">
        <v>31</v>
      </c>
      <c r="I562" s="153"/>
      <c r="L562" s="149"/>
      <c r="M562" s="154"/>
      <c r="T562" s="155"/>
      <c r="AT562" s="151" t="s">
        <v>177</v>
      </c>
      <c r="AU562" s="151" t="s">
        <v>87</v>
      </c>
      <c r="AV562" s="12" t="s">
        <v>39</v>
      </c>
      <c r="AW562" s="12" t="s">
        <v>38</v>
      </c>
      <c r="AX562" s="12" t="s">
        <v>78</v>
      </c>
      <c r="AY562" s="151" t="s">
        <v>165</v>
      </c>
    </row>
    <row r="563" spans="2:65" s="13" customFormat="1" ht="10.199999999999999">
      <c r="B563" s="156"/>
      <c r="D563" s="150" t="s">
        <v>177</v>
      </c>
      <c r="E563" s="157" t="s">
        <v>31</v>
      </c>
      <c r="F563" s="158" t="s">
        <v>3446</v>
      </c>
      <c r="H563" s="159">
        <v>27.1</v>
      </c>
      <c r="I563" s="160"/>
      <c r="L563" s="156"/>
      <c r="M563" s="161"/>
      <c r="T563" s="162"/>
      <c r="AT563" s="157" t="s">
        <v>177</v>
      </c>
      <c r="AU563" s="157" t="s">
        <v>87</v>
      </c>
      <c r="AV563" s="13" t="s">
        <v>87</v>
      </c>
      <c r="AW563" s="13" t="s">
        <v>38</v>
      </c>
      <c r="AX563" s="13" t="s">
        <v>78</v>
      </c>
      <c r="AY563" s="157" t="s">
        <v>165</v>
      </c>
    </row>
    <row r="564" spans="2:65" s="14" customFormat="1" ht="10.199999999999999">
      <c r="B564" s="163"/>
      <c r="D564" s="150" t="s">
        <v>177</v>
      </c>
      <c r="E564" s="164" t="s">
        <v>31</v>
      </c>
      <c r="F564" s="165" t="s">
        <v>180</v>
      </c>
      <c r="H564" s="166">
        <v>27.1</v>
      </c>
      <c r="I564" s="167"/>
      <c r="L564" s="163"/>
      <c r="M564" s="168"/>
      <c r="T564" s="169"/>
      <c r="AT564" s="164" t="s">
        <v>177</v>
      </c>
      <c r="AU564" s="164" t="s">
        <v>87</v>
      </c>
      <c r="AV564" s="14" t="s">
        <v>173</v>
      </c>
      <c r="AW564" s="14" t="s">
        <v>38</v>
      </c>
      <c r="AX564" s="14" t="s">
        <v>39</v>
      </c>
      <c r="AY564" s="164" t="s">
        <v>165</v>
      </c>
    </row>
    <row r="565" spans="2:65" s="1" customFormat="1" ht="49.05" customHeight="1">
      <c r="B565" s="35"/>
      <c r="C565" s="132" t="s">
        <v>981</v>
      </c>
      <c r="D565" s="132" t="s">
        <v>168</v>
      </c>
      <c r="E565" s="133" t="s">
        <v>3447</v>
      </c>
      <c r="F565" s="134" t="s">
        <v>3448</v>
      </c>
      <c r="G565" s="135" t="s">
        <v>103</v>
      </c>
      <c r="H565" s="136">
        <v>135.5</v>
      </c>
      <c r="I565" s="137"/>
      <c r="J565" s="138">
        <f>ROUND(I565*H565,2)</f>
        <v>0</v>
      </c>
      <c r="K565" s="134" t="s">
        <v>172</v>
      </c>
      <c r="L565" s="35"/>
      <c r="M565" s="139" t="s">
        <v>31</v>
      </c>
      <c r="N565" s="140" t="s">
        <v>49</v>
      </c>
      <c r="P565" s="141">
        <f>O565*H565</f>
        <v>0</v>
      </c>
      <c r="Q565" s="141">
        <v>4.4000000000000003E-3</v>
      </c>
      <c r="R565" s="141">
        <f>Q565*H565</f>
        <v>0.59620000000000006</v>
      </c>
      <c r="S565" s="141">
        <v>0</v>
      </c>
      <c r="T565" s="142">
        <f>S565*H565</f>
        <v>0</v>
      </c>
      <c r="AR565" s="143" t="s">
        <v>173</v>
      </c>
      <c r="AT565" s="143" t="s">
        <v>168</v>
      </c>
      <c r="AU565" s="143" t="s">
        <v>87</v>
      </c>
      <c r="AY565" s="19" t="s">
        <v>165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9" t="s">
        <v>39</v>
      </c>
      <c r="BK565" s="144">
        <f>ROUND(I565*H565,2)</f>
        <v>0</v>
      </c>
      <c r="BL565" s="19" t="s">
        <v>173</v>
      </c>
      <c r="BM565" s="143" t="s">
        <v>3449</v>
      </c>
    </row>
    <row r="566" spans="2:65" s="1" customFormat="1" ht="10.199999999999999" hidden="1">
      <c r="B566" s="35"/>
      <c r="D566" s="145" t="s">
        <v>175</v>
      </c>
      <c r="F566" s="146" t="s">
        <v>3450</v>
      </c>
      <c r="I566" s="147"/>
      <c r="L566" s="35"/>
      <c r="M566" s="148"/>
      <c r="T566" s="56"/>
      <c r="AT566" s="19" t="s">
        <v>175</v>
      </c>
      <c r="AU566" s="19" t="s">
        <v>87</v>
      </c>
    </row>
    <row r="567" spans="2:65" s="13" customFormat="1" ht="10.199999999999999">
      <c r="B567" s="156"/>
      <c r="D567" s="150" t="s">
        <v>177</v>
      </c>
      <c r="E567" s="157" t="s">
        <v>31</v>
      </c>
      <c r="F567" s="158" t="s">
        <v>3451</v>
      </c>
      <c r="H567" s="159">
        <v>135.5</v>
      </c>
      <c r="I567" s="160"/>
      <c r="L567" s="156"/>
      <c r="M567" s="161"/>
      <c r="T567" s="162"/>
      <c r="AT567" s="157" t="s">
        <v>177</v>
      </c>
      <c r="AU567" s="157" t="s">
        <v>87</v>
      </c>
      <c r="AV567" s="13" t="s">
        <v>87</v>
      </c>
      <c r="AW567" s="13" t="s">
        <v>38</v>
      </c>
      <c r="AX567" s="13" t="s">
        <v>78</v>
      </c>
      <c r="AY567" s="157" t="s">
        <v>165</v>
      </c>
    </row>
    <row r="568" spans="2:65" s="14" customFormat="1" ht="10.199999999999999">
      <c r="B568" s="163"/>
      <c r="D568" s="150" t="s">
        <v>177</v>
      </c>
      <c r="E568" s="164" t="s">
        <v>31</v>
      </c>
      <c r="F568" s="165" t="s">
        <v>180</v>
      </c>
      <c r="H568" s="166">
        <v>135.5</v>
      </c>
      <c r="I568" s="167"/>
      <c r="L568" s="163"/>
      <c r="M568" s="168"/>
      <c r="T568" s="169"/>
      <c r="AT568" s="164" t="s">
        <v>177</v>
      </c>
      <c r="AU568" s="164" t="s">
        <v>87</v>
      </c>
      <c r="AV568" s="14" t="s">
        <v>173</v>
      </c>
      <c r="AW568" s="14" t="s">
        <v>38</v>
      </c>
      <c r="AX568" s="14" t="s">
        <v>39</v>
      </c>
      <c r="AY568" s="164" t="s">
        <v>165</v>
      </c>
    </row>
    <row r="569" spans="2:65" s="1" customFormat="1" ht="37.799999999999997" customHeight="1">
      <c r="B569" s="35"/>
      <c r="C569" s="132" t="s">
        <v>986</v>
      </c>
      <c r="D569" s="132" t="s">
        <v>168</v>
      </c>
      <c r="E569" s="133" t="s">
        <v>2820</v>
      </c>
      <c r="F569" s="134" t="s">
        <v>2821</v>
      </c>
      <c r="G569" s="135" t="s">
        <v>103</v>
      </c>
      <c r="H569" s="136">
        <v>19.899999999999999</v>
      </c>
      <c r="I569" s="137"/>
      <c r="J569" s="138">
        <f>ROUND(I569*H569,2)</f>
        <v>0</v>
      </c>
      <c r="K569" s="134" t="s">
        <v>172</v>
      </c>
      <c r="L569" s="35"/>
      <c r="M569" s="139" t="s">
        <v>31</v>
      </c>
      <c r="N569" s="140" t="s">
        <v>49</v>
      </c>
      <c r="P569" s="141">
        <f>O569*H569</f>
        <v>0</v>
      </c>
      <c r="Q569" s="141">
        <v>8.0000000000000007E-5</v>
      </c>
      <c r="R569" s="141">
        <f>Q569*H569</f>
        <v>1.5920000000000001E-3</v>
      </c>
      <c r="S569" s="141">
        <v>0</v>
      </c>
      <c r="T569" s="142">
        <f>S569*H569</f>
        <v>0</v>
      </c>
      <c r="AR569" s="143" t="s">
        <v>173</v>
      </c>
      <c r="AT569" s="143" t="s">
        <v>168</v>
      </c>
      <c r="AU569" s="143" t="s">
        <v>87</v>
      </c>
      <c r="AY569" s="19" t="s">
        <v>165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9" t="s">
        <v>39</v>
      </c>
      <c r="BK569" s="144">
        <f>ROUND(I569*H569,2)</f>
        <v>0</v>
      </c>
      <c r="BL569" s="19" t="s">
        <v>173</v>
      </c>
      <c r="BM569" s="143" t="s">
        <v>3452</v>
      </c>
    </row>
    <row r="570" spans="2:65" s="1" customFormat="1" ht="10.199999999999999" hidden="1">
      <c r="B570" s="35"/>
      <c r="D570" s="145" t="s">
        <v>175</v>
      </c>
      <c r="F570" s="146" t="s">
        <v>2823</v>
      </c>
      <c r="I570" s="147"/>
      <c r="L570" s="35"/>
      <c r="M570" s="148"/>
      <c r="T570" s="56"/>
      <c r="AT570" s="19" t="s">
        <v>175</v>
      </c>
      <c r="AU570" s="19" t="s">
        <v>87</v>
      </c>
    </row>
    <row r="571" spans="2:65" s="12" customFormat="1" ht="10.199999999999999">
      <c r="B571" s="149"/>
      <c r="D571" s="150" t="s">
        <v>177</v>
      </c>
      <c r="E571" s="151" t="s">
        <v>31</v>
      </c>
      <c r="F571" s="152" t="s">
        <v>3268</v>
      </c>
      <c r="H571" s="151" t="s">
        <v>31</v>
      </c>
      <c r="I571" s="153"/>
      <c r="L571" s="149"/>
      <c r="M571" s="154"/>
      <c r="T571" s="155"/>
      <c r="AT571" s="151" t="s">
        <v>177</v>
      </c>
      <c r="AU571" s="151" t="s">
        <v>87</v>
      </c>
      <c r="AV571" s="12" t="s">
        <v>39</v>
      </c>
      <c r="AW571" s="12" t="s">
        <v>38</v>
      </c>
      <c r="AX571" s="12" t="s">
        <v>78</v>
      </c>
      <c r="AY571" s="151" t="s">
        <v>165</v>
      </c>
    </row>
    <row r="572" spans="2:65" s="12" customFormat="1" ht="10.199999999999999">
      <c r="B572" s="149"/>
      <c r="D572" s="150" t="s">
        <v>177</v>
      </c>
      <c r="E572" s="151" t="s">
        <v>31</v>
      </c>
      <c r="F572" s="152" t="s">
        <v>3453</v>
      </c>
      <c r="H572" s="151" t="s">
        <v>31</v>
      </c>
      <c r="I572" s="153"/>
      <c r="L572" s="149"/>
      <c r="M572" s="154"/>
      <c r="T572" s="155"/>
      <c r="AT572" s="151" t="s">
        <v>177</v>
      </c>
      <c r="AU572" s="151" t="s">
        <v>87</v>
      </c>
      <c r="AV572" s="12" t="s">
        <v>39</v>
      </c>
      <c r="AW572" s="12" t="s">
        <v>38</v>
      </c>
      <c r="AX572" s="12" t="s">
        <v>78</v>
      </c>
      <c r="AY572" s="151" t="s">
        <v>165</v>
      </c>
    </row>
    <row r="573" spans="2:65" s="13" customFormat="1" ht="10.199999999999999">
      <c r="B573" s="156"/>
      <c r="D573" s="150" t="s">
        <v>177</v>
      </c>
      <c r="E573" s="157" t="s">
        <v>31</v>
      </c>
      <c r="F573" s="158" t="s">
        <v>3454</v>
      </c>
      <c r="H573" s="159">
        <v>19.899999999999999</v>
      </c>
      <c r="I573" s="160"/>
      <c r="L573" s="156"/>
      <c r="M573" s="161"/>
      <c r="T573" s="162"/>
      <c r="AT573" s="157" t="s">
        <v>177</v>
      </c>
      <c r="AU573" s="157" t="s">
        <v>87</v>
      </c>
      <c r="AV573" s="13" t="s">
        <v>87</v>
      </c>
      <c r="AW573" s="13" t="s">
        <v>38</v>
      </c>
      <c r="AX573" s="13" t="s">
        <v>78</v>
      </c>
      <c r="AY573" s="157" t="s">
        <v>165</v>
      </c>
    </row>
    <row r="574" spans="2:65" s="14" customFormat="1" ht="10.199999999999999">
      <c r="B574" s="163"/>
      <c r="D574" s="150" t="s">
        <v>177</v>
      </c>
      <c r="E574" s="164" t="s">
        <v>31</v>
      </c>
      <c r="F574" s="165" t="s">
        <v>180</v>
      </c>
      <c r="H574" s="166">
        <v>19.899999999999999</v>
      </c>
      <c r="I574" s="167"/>
      <c r="L574" s="163"/>
      <c r="M574" s="168"/>
      <c r="T574" s="169"/>
      <c r="AT574" s="164" t="s">
        <v>177</v>
      </c>
      <c r="AU574" s="164" t="s">
        <v>87</v>
      </c>
      <c r="AV574" s="14" t="s">
        <v>173</v>
      </c>
      <c r="AW574" s="14" t="s">
        <v>38</v>
      </c>
      <c r="AX574" s="14" t="s">
        <v>39</v>
      </c>
      <c r="AY574" s="164" t="s">
        <v>165</v>
      </c>
    </row>
    <row r="575" spans="2:65" s="1" customFormat="1" ht="37.799999999999997" customHeight="1">
      <c r="B575" s="35"/>
      <c r="C575" s="132" t="s">
        <v>991</v>
      </c>
      <c r="D575" s="132" t="s">
        <v>168</v>
      </c>
      <c r="E575" s="133" t="s">
        <v>3455</v>
      </c>
      <c r="F575" s="134" t="s">
        <v>3456</v>
      </c>
      <c r="G575" s="135" t="s">
        <v>183</v>
      </c>
      <c r="H575" s="136">
        <v>252.435</v>
      </c>
      <c r="I575" s="137"/>
      <c r="J575" s="138">
        <f>ROUND(I575*H575,2)</f>
        <v>0</v>
      </c>
      <c r="K575" s="134" t="s">
        <v>172</v>
      </c>
      <c r="L575" s="35"/>
      <c r="M575" s="139" t="s">
        <v>31</v>
      </c>
      <c r="N575" s="140" t="s">
        <v>49</v>
      </c>
      <c r="P575" s="141">
        <f>O575*H575</f>
        <v>0</v>
      </c>
      <c r="Q575" s="141">
        <v>0</v>
      </c>
      <c r="R575" s="141">
        <f>Q575*H575</f>
        <v>0</v>
      </c>
      <c r="S575" s="141">
        <v>7.2999999999999995E-2</v>
      </c>
      <c r="T575" s="142">
        <f>S575*H575</f>
        <v>18.427754999999998</v>
      </c>
      <c r="AR575" s="143" t="s">
        <v>173</v>
      </c>
      <c r="AT575" s="143" t="s">
        <v>168</v>
      </c>
      <c r="AU575" s="143" t="s">
        <v>87</v>
      </c>
      <c r="AY575" s="19" t="s">
        <v>165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9" t="s">
        <v>39</v>
      </c>
      <c r="BK575" s="144">
        <f>ROUND(I575*H575,2)</f>
        <v>0</v>
      </c>
      <c r="BL575" s="19" t="s">
        <v>173</v>
      </c>
      <c r="BM575" s="143" t="s">
        <v>3457</v>
      </c>
    </row>
    <row r="576" spans="2:65" s="1" customFormat="1" ht="10.199999999999999" hidden="1">
      <c r="B576" s="35"/>
      <c r="D576" s="145" t="s">
        <v>175</v>
      </c>
      <c r="F576" s="146" t="s">
        <v>3458</v>
      </c>
      <c r="I576" s="147"/>
      <c r="L576" s="35"/>
      <c r="M576" s="148"/>
      <c r="T576" s="56"/>
      <c r="AT576" s="19" t="s">
        <v>175</v>
      </c>
      <c r="AU576" s="19" t="s">
        <v>87</v>
      </c>
    </row>
    <row r="577" spans="2:65" s="12" customFormat="1" ht="20.399999999999999">
      <c r="B577" s="149"/>
      <c r="D577" s="150" t="s">
        <v>177</v>
      </c>
      <c r="E577" s="151" t="s">
        <v>31</v>
      </c>
      <c r="F577" s="152" t="s">
        <v>3459</v>
      </c>
      <c r="H577" s="151" t="s">
        <v>31</v>
      </c>
      <c r="I577" s="153"/>
      <c r="L577" s="149"/>
      <c r="M577" s="154"/>
      <c r="T577" s="155"/>
      <c r="AT577" s="151" t="s">
        <v>177</v>
      </c>
      <c r="AU577" s="151" t="s">
        <v>87</v>
      </c>
      <c r="AV577" s="12" t="s">
        <v>39</v>
      </c>
      <c r="AW577" s="12" t="s">
        <v>38</v>
      </c>
      <c r="AX577" s="12" t="s">
        <v>78</v>
      </c>
      <c r="AY577" s="151" t="s">
        <v>165</v>
      </c>
    </row>
    <row r="578" spans="2:65" s="12" customFormat="1" ht="10.199999999999999">
      <c r="B578" s="149"/>
      <c r="D578" s="150" t="s">
        <v>177</v>
      </c>
      <c r="E578" s="151" t="s">
        <v>31</v>
      </c>
      <c r="F578" s="152" t="s">
        <v>543</v>
      </c>
      <c r="H578" s="151" t="s">
        <v>31</v>
      </c>
      <c r="I578" s="153"/>
      <c r="L578" s="149"/>
      <c r="M578" s="154"/>
      <c r="T578" s="155"/>
      <c r="AT578" s="151" t="s">
        <v>177</v>
      </c>
      <c r="AU578" s="151" t="s">
        <v>87</v>
      </c>
      <c r="AV578" s="12" t="s">
        <v>39</v>
      </c>
      <c r="AW578" s="12" t="s">
        <v>38</v>
      </c>
      <c r="AX578" s="12" t="s">
        <v>78</v>
      </c>
      <c r="AY578" s="151" t="s">
        <v>165</v>
      </c>
    </row>
    <row r="579" spans="2:65" s="13" customFormat="1" ht="10.199999999999999">
      <c r="B579" s="156"/>
      <c r="D579" s="150" t="s">
        <v>177</v>
      </c>
      <c r="E579" s="157" t="s">
        <v>31</v>
      </c>
      <c r="F579" s="158" t="s">
        <v>3312</v>
      </c>
      <c r="H579" s="159">
        <v>103.714</v>
      </c>
      <c r="I579" s="160"/>
      <c r="L579" s="156"/>
      <c r="M579" s="161"/>
      <c r="T579" s="162"/>
      <c r="AT579" s="157" t="s">
        <v>177</v>
      </c>
      <c r="AU579" s="157" t="s">
        <v>87</v>
      </c>
      <c r="AV579" s="13" t="s">
        <v>87</v>
      </c>
      <c r="AW579" s="13" t="s">
        <v>38</v>
      </c>
      <c r="AX579" s="13" t="s">
        <v>78</v>
      </c>
      <c r="AY579" s="157" t="s">
        <v>165</v>
      </c>
    </row>
    <row r="580" spans="2:65" s="12" customFormat="1" ht="10.199999999999999">
      <c r="B580" s="149"/>
      <c r="D580" s="150" t="s">
        <v>177</v>
      </c>
      <c r="E580" s="151" t="s">
        <v>31</v>
      </c>
      <c r="F580" s="152" t="s">
        <v>545</v>
      </c>
      <c r="H580" s="151" t="s">
        <v>31</v>
      </c>
      <c r="I580" s="153"/>
      <c r="L580" s="149"/>
      <c r="M580" s="154"/>
      <c r="T580" s="155"/>
      <c r="AT580" s="151" t="s">
        <v>177</v>
      </c>
      <c r="AU580" s="151" t="s">
        <v>87</v>
      </c>
      <c r="AV580" s="12" t="s">
        <v>39</v>
      </c>
      <c r="AW580" s="12" t="s">
        <v>38</v>
      </c>
      <c r="AX580" s="12" t="s">
        <v>78</v>
      </c>
      <c r="AY580" s="151" t="s">
        <v>165</v>
      </c>
    </row>
    <row r="581" spans="2:65" s="13" customFormat="1" ht="10.199999999999999">
      <c r="B581" s="156"/>
      <c r="D581" s="150" t="s">
        <v>177</v>
      </c>
      <c r="E581" s="157" t="s">
        <v>31</v>
      </c>
      <c r="F581" s="158" t="s">
        <v>3102</v>
      </c>
      <c r="H581" s="159">
        <v>14.362</v>
      </c>
      <c r="I581" s="160"/>
      <c r="L581" s="156"/>
      <c r="M581" s="161"/>
      <c r="T581" s="162"/>
      <c r="AT581" s="157" t="s">
        <v>177</v>
      </c>
      <c r="AU581" s="157" t="s">
        <v>87</v>
      </c>
      <c r="AV581" s="13" t="s">
        <v>87</v>
      </c>
      <c r="AW581" s="13" t="s">
        <v>38</v>
      </c>
      <c r="AX581" s="13" t="s">
        <v>78</v>
      </c>
      <c r="AY581" s="157" t="s">
        <v>165</v>
      </c>
    </row>
    <row r="582" spans="2:65" s="12" customFormat="1" ht="10.199999999999999">
      <c r="B582" s="149"/>
      <c r="D582" s="150" t="s">
        <v>177</v>
      </c>
      <c r="E582" s="151" t="s">
        <v>31</v>
      </c>
      <c r="F582" s="152" t="s">
        <v>3286</v>
      </c>
      <c r="H582" s="151" t="s">
        <v>31</v>
      </c>
      <c r="I582" s="153"/>
      <c r="L582" s="149"/>
      <c r="M582" s="154"/>
      <c r="T582" s="155"/>
      <c r="AT582" s="151" t="s">
        <v>177</v>
      </c>
      <c r="AU582" s="151" t="s">
        <v>87</v>
      </c>
      <c r="AV582" s="12" t="s">
        <v>39</v>
      </c>
      <c r="AW582" s="12" t="s">
        <v>38</v>
      </c>
      <c r="AX582" s="12" t="s">
        <v>78</v>
      </c>
      <c r="AY582" s="151" t="s">
        <v>165</v>
      </c>
    </row>
    <row r="583" spans="2:65" s="13" customFormat="1" ht="10.199999999999999">
      <c r="B583" s="156"/>
      <c r="D583" s="150" t="s">
        <v>177</v>
      </c>
      <c r="E583" s="157" t="s">
        <v>31</v>
      </c>
      <c r="F583" s="158" t="s">
        <v>3313</v>
      </c>
      <c r="H583" s="159">
        <v>134.35900000000001</v>
      </c>
      <c r="I583" s="160"/>
      <c r="L583" s="156"/>
      <c r="M583" s="161"/>
      <c r="T583" s="162"/>
      <c r="AT583" s="157" t="s">
        <v>177</v>
      </c>
      <c r="AU583" s="157" t="s">
        <v>87</v>
      </c>
      <c r="AV583" s="13" t="s">
        <v>87</v>
      </c>
      <c r="AW583" s="13" t="s">
        <v>38</v>
      </c>
      <c r="AX583" s="13" t="s">
        <v>78</v>
      </c>
      <c r="AY583" s="157" t="s">
        <v>165</v>
      </c>
    </row>
    <row r="584" spans="2:65" s="14" customFormat="1" ht="10.199999999999999">
      <c r="B584" s="163"/>
      <c r="D584" s="150" t="s">
        <v>177</v>
      </c>
      <c r="E584" s="164" t="s">
        <v>31</v>
      </c>
      <c r="F584" s="165" t="s">
        <v>180</v>
      </c>
      <c r="H584" s="166">
        <v>252.435</v>
      </c>
      <c r="I584" s="167"/>
      <c r="L584" s="163"/>
      <c r="M584" s="168"/>
      <c r="T584" s="169"/>
      <c r="AT584" s="164" t="s">
        <v>177</v>
      </c>
      <c r="AU584" s="164" t="s">
        <v>87</v>
      </c>
      <c r="AV584" s="14" t="s">
        <v>173</v>
      </c>
      <c r="AW584" s="14" t="s">
        <v>38</v>
      </c>
      <c r="AX584" s="14" t="s">
        <v>39</v>
      </c>
      <c r="AY584" s="164" t="s">
        <v>165</v>
      </c>
    </row>
    <row r="585" spans="2:65" s="1" customFormat="1" ht="66.75" customHeight="1">
      <c r="B585" s="35"/>
      <c r="C585" s="132" t="s">
        <v>996</v>
      </c>
      <c r="D585" s="132" t="s">
        <v>168</v>
      </c>
      <c r="E585" s="133" t="s">
        <v>3460</v>
      </c>
      <c r="F585" s="134" t="s">
        <v>3461</v>
      </c>
      <c r="G585" s="135" t="s">
        <v>183</v>
      </c>
      <c r="H585" s="136">
        <v>2.4700000000000002</v>
      </c>
      <c r="I585" s="137"/>
      <c r="J585" s="138">
        <f>ROUND(I585*H585,2)</f>
        <v>0</v>
      </c>
      <c r="K585" s="134" t="s">
        <v>172</v>
      </c>
      <c r="L585" s="35"/>
      <c r="M585" s="139" t="s">
        <v>31</v>
      </c>
      <c r="N585" s="140" t="s">
        <v>49</v>
      </c>
      <c r="P585" s="141">
        <f>O585*H585</f>
        <v>0</v>
      </c>
      <c r="Q585" s="141">
        <v>0</v>
      </c>
      <c r="R585" s="141">
        <f>Q585*H585</f>
        <v>0</v>
      </c>
      <c r="S585" s="141">
        <v>0</v>
      </c>
      <c r="T585" s="142">
        <f>S585*H585</f>
        <v>0</v>
      </c>
      <c r="AR585" s="143" t="s">
        <v>173</v>
      </c>
      <c r="AT585" s="143" t="s">
        <v>168</v>
      </c>
      <c r="AU585" s="143" t="s">
        <v>87</v>
      </c>
      <c r="AY585" s="19" t="s">
        <v>165</v>
      </c>
      <c r="BE585" s="144">
        <f>IF(N585="základní",J585,0)</f>
        <v>0</v>
      </c>
      <c r="BF585" s="144">
        <f>IF(N585="snížená",J585,0)</f>
        <v>0</v>
      </c>
      <c r="BG585" s="144">
        <f>IF(N585="zákl. přenesená",J585,0)</f>
        <v>0</v>
      </c>
      <c r="BH585" s="144">
        <f>IF(N585="sníž. přenesená",J585,0)</f>
        <v>0</v>
      </c>
      <c r="BI585" s="144">
        <f>IF(N585="nulová",J585,0)</f>
        <v>0</v>
      </c>
      <c r="BJ585" s="19" t="s">
        <v>39</v>
      </c>
      <c r="BK585" s="144">
        <f>ROUND(I585*H585,2)</f>
        <v>0</v>
      </c>
      <c r="BL585" s="19" t="s">
        <v>173</v>
      </c>
      <c r="BM585" s="143" t="s">
        <v>3462</v>
      </c>
    </row>
    <row r="586" spans="2:65" s="1" customFormat="1" ht="10.199999999999999" hidden="1">
      <c r="B586" s="35"/>
      <c r="D586" s="145" t="s">
        <v>175</v>
      </c>
      <c r="F586" s="146" t="s">
        <v>3463</v>
      </c>
      <c r="I586" s="147"/>
      <c r="L586" s="35"/>
      <c r="M586" s="148"/>
      <c r="T586" s="56"/>
      <c r="AT586" s="19" t="s">
        <v>175</v>
      </c>
      <c r="AU586" s="19" t="s">
        <v>87</v>
      </c>
    </row>
    <row r="587" spans="2:65" s="12" customFormat="1" ht="10.199999999999999">
      <c r="B587" s="149"/>
      <c r="D587" s="150" t="s">
        <v>177</v>
      </c>
      <c r="E587" s="151" t="s">
        <v>31</v>
      </c>
      <c r="F587" s="152" t="s">
        <v>3240</v>
      </c>
      <c r="H587" s="151" t="s">
        <v>31</v>
      </c>
      <c r="I587" s="153"/>
      <c r="L587" s="149"/>
      <c r="M587" s="154"/>
      <c r="T587" s="155"/>
      <c r="AT587" s="151" t="s">
        <v>177</v>
      </c>
      <c r="AU587" s="151" t="s">
        <v>87</v>
      </c>
      <c r="AV587" s="12" t="s">
        <v>39</v>
      </c>
      <c r="AW587" s="12" t="s">
        <v>38</v>
      </c>
      <c r="AX587" s="12" t="s">
        <v>78</v>
      </c>
      <c r="AY587" s="151" t="s">
        <v>165</v>
      </c>
    </row>
    <row r="588" spans="2:65" s="12" customFormat="1" ht="20.399999999999999">
      <c r="B588" s="149"/>
      <c r="D588" s="150" t="s">
        <v>177</v>
      </c>
      <c r="E588" s="151" t="s">
        <v>31</v>
      </c>
      <c r="F588" s="152" t="s">
        <v>3020</v>
      </c>
      <c r="H588" s="151" t="s">
        <v>31</v>
      </c>
      <c r="I588" s="153"/>
      <c r="L588" s="149"/>
      <c r="M588" s="154"/>
      <c r="T588" s="155"/>
      <c r="AT588" s="151" t="s">
        <v>177</v>
      </c>
      <c r="AU588" s="151" t="s">
        <v>87</v>
      </c>
      <c r="AV588" s="12" t="s">
        <v>39</v>
      </c>
      <c r="AW588" s="12" t="s">
        <v>38</v>
      </c>
      <c r="AX588" s="12" t="s">
        <v>78</v>
      </c>
      <c r="AY588" s="151" t="s">
        <v>165</v>
      </c>
    </row>
    <row r="589" spans="2:65" s="13" customFormat="1" ht="10.199999999999999">
      <c r="B589" s="156"/>
      <c r="D589" s="150" t="s">
        <v>177</v>
      </c>
      <c r="E589" s="157" t="s">
        <v>31</v>
      </c>
      <c r="F589" s="158" t="s">
        <v>3021</v>
      </c>
      <c r="H589" s="159">
        <v>2.4700000000000002</v>
      </c>
      <c r="I589" s="160"/>
      <c r="L589" s="156"/>
      <c r="M589" s="161"/>
      <c r="T589" s="162"/>
      <c r="AT589" s="157" t="s">
        <v>177</v>
      </c>
      <c r="AU589" s="157" t="s">
        <v>87</v>
      </c>
      <c r="AV589" s="13" t="s">
        <v>87</v>
      </c>
      <c r="AW589" s="13" t="s">
        <v>38</v>
      </c>
      <c r="AX589" s="13" t="s">
        <v>78</v>
      </c>
      <c r="AY589" s="157" t="s">
        <v>165</v>
      </c>
    </row>
    <row r="590" spans="2:65" s="14" customFormat="1" ht="10.199999999999999">
      <c r="B590" s="163"/>
      <c r="D590" s="150" t="s">
        <v>177</v>
      </c>
      <c r="E590" s="164" t="s">
        <v>31</v>
      </c>
      <c r="F590" s="165" t="s">
        <v>180</v>
      </c>
      <c r="H590" s="166">
        <v>2.4700000000000002</v>
      </c>
      <c r="I590" s="167"/>
      <c r="L590" s="163"/>
      <c r="M590" s="168"/>
      <c r="T590" s="169"/>
      <c r="AT590" s="164" t="s">
        <v>177</v>
      </c>
      <c r="AU590" s="164" t="s">
        <v>87</v>
      </c>
      <c r="AV590" s="14" t="s">
        <v>173</v>
      </c>
      <c r="AW590" s="14" t="s">
        <v>38</v>
      </c>
      <c r="AX590" s="14" t="s">
        <v>39</v>
      </c>
      <c r="AY590" s="164" t="s">
        <v>165</v>
      </c>
    </row>
    <row r="591" spans="2:65" s="1" customFormat="1" ht="24.15" customHeight="1">
      <c r="B591" s="35"/>
      <c r="C591" s="132" t="s">
        <v>1001</v>
      </c>
      <c r="D591" s="132" t="s">
        <v>168</v>
      </c>
      <c r="E591" s="133" t="s">
        <v>3464</v>
      </c>
      <c r="F591" s="134" t="s">
        <v>3465</v>
      </c>
      <c r="G591" s="135" t="s">
        <v>183</v>
      </c>
      <c r="H591" s="136">
        <v>8.1780000000000008</v>
      </c>
      <c r="I591" s="137"/>
      <c r="J591" s="138">
        <f>ROUND(I591*H591,2)</f>
        <v>0</v>
      </c>
      <c r="K591" s="134" t="s">
        <v>172</v>
      </c>
      <c r="L591" s="35"/>
      <c r="M591" s="139" t="s">
        <v>31</v>
      </c>
      <c r="N591" s="140" t="s">
        <v>49</v>
      </c>
      <c r="P591" s="141">
        <f>O591*H591</f>
        <v>0</v>
      </c>
      <c r="Q591" s="141">
        <v>0</v>
      </c>
      <c r="R591" s="141">
        <f>Q591*H591</f>
        <v>0</v>
      </c>
      <c r="S591" s="141">
        <v>2.1999999999999999E-2</v>
      </c>
      <c r="T591" s="142">
        <f>S591*H591</f>
        <v>0.17991600000000002</v>
      </c>
      <c r="AR591" s="143" t="s">
        <v>173</v>
      </c>
      <c r="AT591" s="143" t="s">
        <v>168</v>
      </c>
      <c r="AU591" s="143" t="s">
        <v>87</v>
      </c>
      <c r="AY591" s="19" t="s">
        <v>165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9" t="s">
        <v>39</v>
      </c>
      <c r="BK591" s="144">
        <f>ROUND(I591*H591,2)</f>
        <v>0</v>
      </c>
      <c r="BL591" s="19" t="s">
        <v>173</v>
      </c>
      <c r="BM591" s="143" t="s">
        <v>3466</v>
      </c>
    </row>
    <row r="592" spans="2:65" s="1" customFormat="1" ht="10.199999999999999" hidden="1">
      <c r="B592" s="35"/>
      <c r="D592" s="145" t="s">
        <v>175</v>
      </c>
      <c r="F592" s="146" t="s">
        <v>3467</v>
      </c>
      <c r="I592" s="147"/>
      <c r="L592" s="35"/>
      <c r="M592" s="148"/>
      <c r="T592" s="56"/>
      <c r="AT592" s="19" t="s">
        <v>175</v>
      </c>
      <c r="AU592" s="19" t="s">
        <v>87</v>
      </c>
    </row>
    <row r="593" spans="2:65" s="12" customFormat="1" ht="10.199999999999999">
      <c r="B593" s="149"/>
      <c r="D593" s="150" t="s">
        <v>177</v>
      </c>
      <c r="E593" s="151" t="s">
        <v>31</v>
      </c>
      <c r="F593" s="152" t="s">
        <v>3301</v>
      </c>
      <c r="H593" s="151" t="s">
        <v>31</v>
      </c>
      <c r="I593" s="153"/>
      <c r="L593" s="149"/>
      <c r="M593" s="154"/>
      <c r="T593" s="155"/>
      <c r="AT593" s="151" t="s">
        <v>177</v>
      </c>
      <c r="AU593" s="151" t="s">
        <v>87</v>
      </c>
      <c r="AV593" s="12" t="s">
        <v>39</v>
      </c>
      <c r="AW593" s="12" t="s">
        <v>38</v>
      </c>
      <c r="AX593" s="12" t="s">
        <v>78</v>
      </c>
      <c r="AY593" s="151" t="s">
        <v>165</v>
      </c>
    </row>
    <row r="594" spans="2:65" s="12" customFormat="1" ht="10.199999999999999">
      <c r="B594" s="149"/>
      <c r="D594" s="150" t="s">
        <v>177</v>
      </c>
      <c r="E594" s="151" t="s">
        <v>31</v>
      </c>
      <c r="F594" s="152" t="s">
        <v>3302</v>
      </c>
      <c r="H594" s="151" t="s">
        <v>31</v>
      </c>
      <c r="I594" s="153"/>
      <c r="L594" s="149"/>
      <c r="M594" s="154"/>
      <c r="T594" s="155"/>
      <c r="AT594" s="151" t="s">
        <v>177</v>
      </c>
      <c r="AU594" s="151" t="s">
        <v>87</v>
      </c>
      <c r="AV594" s="12" t="s">
        <v>39</v>
      </c>
      <c r="AW594" s="12" t="s">
        <v>38</v>
      </c>
      <c r="AX594" s="12" t="s">
        <v>78</v>
      </c>
      <c r="AY594" s="151" t="s">
        <v>165</v>
      </c>
    </row>
    <row r="595" spans="2:65" s="12" customFormat="1" ht="20.399999999999999">
      <c r="B595" s="149"/>
      <c r="D595" s="150" t="s">
        <v>177</v>
      </c>
      <c r="E595" s="151" t="s">
        <v>31</v>
      </c>
      <c r="F595" s="152" t="s">
        <v>3303</v>
      </c>
      <c r="H595" s="151" t="s">
        <v>31</v>
      </c>
      <c r="I595" s="153"/>
      <c r="L595" s="149"/>
      <c r="M595" s="154"/>
      <c r="T595" s="155"/>
      <c r="AT595" s="151" t="s">
        <v>177</v>
      </c>
      <c r="AU595" s="151" t="s">
        <v>87</v>
      </c>
      <c r="AV595" s="12" t="s">
        <v>39</v>
      </c>
      <c r="AW595" s="12" t="s">
        <v>38</v>
      </c>
      <c r="AX595" s="12" t="s">
        <v>78</v>
      </c>
      <c r="AY595" s="151" t="s">
        <v>165</v>
      </c>
    </row>
    <row r="596" spans="2:65" s="13" customFormat="1" ht="10.199999999999999">
      <c r="B596" s="156"/>
      <c r="D596" s="150" t="s">
        <v>177</v>
      </c>
      <c r="E596" s="157" t="s">
        <v>31</v>
      </c>
      <c r="F596" s="158" t="s">
        <v>3304</v>
      </c>
      <c r="H596" s="159">
        <v>15.46</v>
      </c>
      <c r="I596" s="160"/>
      <c r="L596" s="156"/>
      <c r="M596" s="161"/>
      <c r="T596" s="162"/>
      <c r="AT596" s="157" t="s">
        <v>177</v>
      </c>
      <c r="AU596" s="157" t="s">
        <v>87</v>
      </c>
      <c r="AV596" s="13" t="s">
        <v>87</v>
      </c>
      <c r="AW596" s="13" t="s">
        <v>38</v>
      </c>
      <c r="AX596" s="13" t="s">
        <v>78</v>
      </c>
      <c r="AY596" s="157" t="s">
        <v>165</v>
      </c>
    </row>
    <row r="597" spans="2:65" s="12" customFormat="1" ht="10.199999999999999">
      <c r="B597" s="149"/>
      <c r="D597" s="150" t="s">
        <v>177</v>
      </c>
      <c r="E597" s="151" t="s">
        <v>31</v>
      </c>
      <c r="F597" s="152" t="s">
        <v>3305</v>
      </c>
      <c r="H597" s="151" t="s">
        <v>31</v>
      </c>
      <c r="I597" s="153"/>
      <c r="L597" s="149"/>
      <c r="M597" s="154"/>
      <c r="T597" s="155"/>
      <c r="AT597" s="151" t="s">
        <v>177</v>
      </c>
      <c r="AU597" s="151" t="s">
        <v>87</v>
      </c>
      <c r="AV597" s="12" t="s">
        <v>39</v>
      </c>
      <c r="AW597" s="12" t="s">
        <v>38</v>
      </c>
      <c r="AX597" s="12" t="s">
        <v>78</v>
      </c>
      <c r="AY597" s="151" t="s">
        <v>165</v>
      </c>
    </row>
    <row r="598" spans="2:65" s="13" customFormat="1" ht="10.199999999999999">
      <c r="B598" s="156"/>
      <c r="D598" s="150" t="s">
        <v>177</v>
      </c>
      <c r="E598" s="157" t="s">
        <v>31</v>
      </c>
      <c r="F598" s="158" t="s">
        <v>3306</v>
      </c>
      <c r="H598" s="159">
        <v>11.8</v>
      </c>
      <c r="I598" s="160"/>
      <c r="L598" s="156"/>
      <c r="M598" s="161"/>
      <c r="T598" s="162"/>
      <c r="AT598" s="157" t="s">
        <v>177</v>
      </c>
      <c r="AU598" s="157" t="s">
        <v>87</v>
      </c>
      <c r="AV598" s="13" t="s">
        <v>87</v>
      </c>
      <c r="AW598" s="13" t="s">
        <v>38</v>
      </c>
      <c r="AX598" s="13" t="s">
        <v>78</v>
      </c>
      <c r="AY598" s="157" t="s">
        <v>165</v>
      </c>
    </row>
    <row r="599" spans="2:65" s="14" customFormat="1" ht="10.199999999999999">
      <c r="B599" s="163"/>
      <c r="D599" s="150" t="s">
        <v>177</v>
      </c>
      <c r="E599" s="164" t="s">
        <v>31</v>
      </c>
      <c r="F599" s="165" t="s">
        <v>180</v>
      </c>
      <c r="H599" s="166">
        <v>27.26</v>
      </c>
      <c r="I599" s="167"/>
      <c r="L599" s="163"/>
      <c r="M599" s="168"/>
      <c r="T599" s="169"/>
      <c r="AT599" s="164" t="s">
        <v>177</v>
      </c>
      <c r="AU599" s="164" t="s">
        <v>87</v>
      </c>
      <c r="AV599" s="14" t="s">
        <v>173</v>
      </c>
      <c r="AW599" s="14" t="s">
        <v>38</v>
      </c>
      <c r="AX599" s="14" t="s">
        <v>78</v>
      </c>
      <c r="AY599" s="164" t="s">
        <v>165</v>
      </c>
    </row>
    <row r="600" spans="2:65" s="12" customFormat="1" ht="10.199999999999999">
      <c r="B600" s="149"/>
      <c r="D600" s="150" t="s">
        <v>177</v>
      </c>
      <c r="E600" s="151" t="s">
        <v>31</v>
      </c>
      <c r="F600" s="152" t="s">
        <v>3468</v>
      </c>
      <c r="H600" s="151" t="s">
        <v>31</v>
      </c>
      <c r="I600" s="153"/>
      <c r="L600" s="149"/>
      <c r="M600" s="154"/>
      <c r="T600" s="155"/>
      <c r="AT600" s="151" t="s">
        <v>177</v>
      </c>
      <c r="AU600" s="151" t="s">
        <v>87</v>
      </c>
      <c r="AV600" s="12" t="s">
        <v>39</v>
      </c>
      <c r="AW600" s="12" t="s">
        <v>38</v>
      </c>
      <c r="AX600" s="12" t="s">
        <v>78</v>
      </c>
      <c r="AY600" s="151" t="s">
        <v>165</v>
      </c>
    </row>
    <row r="601" spans="2:65" s="13" customFormat="1" ht="10.199999999999999">
      <c r="B601" s="156"/>
      <c r="D601" s="150" t="s">
        <v>177</v>
      </c>
      <c r="E601" s="157" t="s">
        <v>31</v>
      </c>
      <c r="F601" s="158" t="s">
        <v>3469</v>
      </c>
      <c r="H601" s="159">
        <v>8.1780000000000008</v>
      </c>
      <c r="I601" s="160"/>
      <c r="L601" s="156"/>
      <c r="M601" s="161"/>
      <c r="T601" s="162"/>
      <c r="AT601" s="157" t="s">
        <v>177</v>
      </c>
      <c r="AU601" s="157" t="s">
        <v>87</v>
      </c>
      <c r="AV601" s="13" t="s">
        <v>87</v>
      </c>
      <c r="AW601" s="13" t="s">
        <v>38</v>
      </c>
      <c r="AX601" s="13" t="s">
        <v>78</v>
      </c>
      <c r="AY601" s="157" t="s">
        <v>165</v>
      </c>
    </row>
    <row r="602" spans="2:65" s="14" customFormat="1" ht="10.199999999999999">
      <c r="B602" s="163"/>
      <c r="D602" s="150" t="s">
        <v>177</v>
      </c>
      <c r="E602" s="164" t="s">
        <v>31</v>
      </c>
      <c r="F602" s="165" t="s">
        <v>180</v>
      </c>
      <c r="H602" s="166">
        <v>8.1780000000000008</v>
      </c>
      <c r="I602" s="167"/>
      <c r="L602" s="163"/>
      <c r="M602" s="168"/>
      <c r="T602" s="169"/>
      <c r="AT602" s="164" t="s">
        <v>177</v>
      </c>
      <c r="AU602" s="164" t="s">
        <v>87</v>
      </c>
      <c r="AV602" s="14" t="s">
        <v>173</v>
      </c>
      <c r="AW602" s="14" t="s">
        <v>38</v>
      </c>
      <c r="AX602" s="14" t="s">
        <v>39</v>
      </c>
      <c r="AY602" s="164" t="s">
        <v>165</v>
      </c>
    </row>
    <row r="603" spans="2:65" s="1" customFormat="1" ht="24.15" customHeight="1">
      <c r="B603" s="35"/>
      <c r="C603" s="132" t="s">
        <v>1016</v>
      </c>
      <c r="D603" s="132" t="s">
        <v>168</v>
      </c>
      <c r="E603" s="133" t="s">
        <v>1209</v>
      </c>
      <c r="F603" s="134" t="s">
        <v>1210</v>
      </c>
      <c r="G603" s="135" t="s">
        <v>183</v>
      </c>
      <c r="H603" s="136">
        <v>27.26</v>
      </c>
      <c r="I603" s="137"/>
      <c r="J603" s="138">
        <f>ROUND(I603*H603,2)</f>
        <v>0</v>
      </c>
      <c r="K603" s="134" t="s">
        <v>172</v>
      </c>
      <c r="L603" s="35"/>
      <c r="M603" s="139" t="s">
        <v>31</v>
      </c>
      <c r="N603" s="140" t="s">
        <v>49</v>
      </c>
      <c r="P603" s="141">
        <f>O603*H603</f>
        <v>0</v>
      </c>
      <c r="Q603" s="141">
        <v>0</v>
      </c>
      <c r="R603" s="141">
        <f>Q603*H603</f>
        <v>0</v>
      </c>
      <c r="S603" s="141">
        <v>0</v>
      </c>
      <c r="T603" s="142">
        <f>S603*H603</f>
        <v>0</v>
      </c>
      <c r="AR603" s="143" t="s">
        <v>173</v>
      </c>
      <c r="AT603" s="143" t="s">
        <v>168</v>
      </c>
      <c r="AU603" s="143" t="s">
        <v>87</v>
      </c>
      <c r="AY603" s="19" t="s">
        <v>165</v>
      </c>
      <c r="BE603" s="144">
        <f>IF(N603="základní",J603,0)</f>
        <v>0</v>
      </c>
      <c r="BF603" s="144">
        <f>IF(N603="snížená",J603,0)</f>
        <v>0</v>
      </c>
      <c r="BG603" s="144">
        <f>IF(N603="zákl. přenesená",J603,0)</f>
        <v>0</v>
      </c>
      <c r="BH603" s="144">
        <f>IF(N603="sníž. přenesená",J603,0)</f>
        <v>0</v>
      </c>
      <c r="BI603" s="144">
        <f>IF(N603="nulová",J603,0)</f>
        <v>0</v>
      </c>
      <c r="BJ603" s="19" t="s">
        <v>39</v>
      </c>
      <c r="BK603" s="144">
        <f>ROUND(I603*H603,2)</f>
        <v>0</v>
      </c>
      <c r="BL603" s="19" t="s">
        <v>173</v>
      </c>
      <c r="BM603" s="143" t="s">
        <v>3470</v>
      </c>
    </row>
    <row r="604" spans="2:65" s="1" customFormat="1" ht="10.199999999999999" hidden="1">
      <c r="B604" s="35"/>
      <c r="D604" s="145" t="s">
        <v>175</v>
      </c>
      <c r="F604" s="146" t="s">
        <v>1212</v>
      </c>
      <c r="I604" s="147"/>
      <c r="L604" s="35"/>
      <c r="M604" s="148"/>
      <c r="T604" s="56"/>
      <c r="AT604" s="19" t="s">
        <v>175</v>
      </c>
      <c r="AU604" s="19" t="s">
        <v>87</v>
      </c>
    </row>
    <row r="605" spans="2:65" s="12" customFormat="1" ht="10.199999999999999">
      <c r="B605" s="149"/>
      <c r="D605" s="150" t="s">
        <v>177</v>
      </c>
      <c r="E605" s="151" t="s">
        <v>31</v>
      </c>
      <c r="F605" s="152" t="s">
        <v>3301</v>
      </c>
      <c r="H605" s="151" t="s">
        <v>31</v>
      </c>
      <c r="I605" s="153"/>
      <c r="L605" s="149"/>
      <c r="M605" s="154"/>
      <c r="T605" s="155"/>
      <c r="AT605" s="151" t="s">
        <v>177</v>
      </c>
      <c r="AU605" s="151" t="s">
        <v>87</v>
      </c>
      <c r="AV605" s="12" t="s">
        <v>39</v>
      </c>
      <c r="AW605" s="12" t="s">
        <v>38</v>
      </c>
      <c r="AX605" s="12" t="s">
        <v>78</v>
      </c>
      <c r="AY605" s="151" t="s">
        <v>165</v>
      </c>
    </row>
    <row r="606" spans="2:65" s="12" customFormat="1" ht="10.199999999999999">
      <c r="B606" s="149"/>
      <c r="D606" s="150" t="s">
        <v>177</v>
      </c>
      <c r="E606" s="151" t="s">
        <v>31</v>
      </c>
      <c r="F606" s="152" t="s">
        <v>3302</v>
      </c>
      <c r="H606" s="151" t="s">
        <v>31</v>
      </c>
      <c r="I606" s="153"/>
      <c r="L606" s="149"/>
      <c r="M606" s="154"/>
      <c r="T606" s="155"/>
      <c r="AT606" s="151" t="s">
        <v>177</v>
      </c>
      <c r="AU606" s="151" t="s">
        <v>87</v>
      </c>
      <c r="AV606" s="12" t="s">
        <v>39</v>
      </c>
      <c r="AW606" s="12" t="s">
        <v>38</v>
      </c>
      <c r="AX606" s="12" t="s">
        <v>78</v>
      </c>
      <c r="AY606" s="151" t="s">
        <v>165</v>
      </c>
    </row>
    <row r="607" spans="2:65" s="12" customFormat="1" ht="20.399999999999999">
      <c r="B607" s="149"/>
      <c r="D607" s="150" t="s">
        <v>177</v>
      </c>
      <c r="E607" s="151" t="s">
        <v>31</v>
      </c>
      <c r="F607" s="152" t="s">
        <v>3303</v>
      </c>
      <c r="H607" s="151" t="s">
        <v>31</v>
      </c>
      <c r="I607" s="153"/>
      <c r="L607" s="149"/>
      <c r="M607" s="154"/>
      <c r="T607" s="155"/>
      <c r="AT607" s="151" t="s">
        <v>177</v>
      </c>
      <c r="AU607" s="151" t="s">
        <v>87</v>
      </c>
      <c r="AV607" s="12" t="s">
        <v>39</v>
      </c>
      <c r="AW607" s="12" t="s">
        <v>38</v>
      </c>
      <c r="AX607" s="12" t="s">
        <v>78</v>
      </c>
      <c r="AY607" s="151" t="s">
        <v>165</v>
      </c>
    </row>
    <row r="608" spans="2:65" s="13" customFormat="1" ht="10.199999999999999">
      <c r="B608" s="156"/>
      <c r="D608" s="150" t="s">
        <v>177</v>
      </c>
      <c r="E608" s="157" t="s">
        <v>31</v>
      </c>
      <c r="F608" s="158" t="s">
        <v>3304</v>
      </c>
      <c r="H608" s="159">
        <v>15.46</v>
      </c>
      <c r="I608" s="160"/>
      <c r="L608" s="156"/>
      <c r="M608" s="161"/>
      <c r="T608" s="162"/>
      <c r="AT608" s="157" t="s">
        <v>177</v>
      </c>
      <c r="AU608" s="157" t="s">
        <v>87</v>
      </c>
      <c r="AV608" s="13" t="s">
        <v>87</v>
      </c>
      <c r="AW608" s="13" t="s">
        <v>38</v>
      </c>
      <c r="AX608" s="13" t="s">
        <v>78</v>
      </c>
      <c r="AY608" s="157" t="s">
        <v>165</v>
      </c>
    </row>
    <row r="609" spans="2:65" s="12" customFormat="1" ht="10.199999999999999">
      <c r="B609" s="149"/>
      <c r="D609" s="150" t="s">
        <v>177</v>
      </c>
      <c r="E609" s="151" t="s">
        <v>31</v>
      </c>
      <c r="F609" s="152" t="s">
        <v>3305</v>
      </c>
      <c r="H609" s="151" t="s">
        <v>31</v>
      </c>
      <c r="I609" s="153"/>
      <c r="L609" s="149"/>
      <c r="M609" s="154"/>
      <c r="T609" s="155"/>
      <c r="AT609" s="151" t="s">
        <v>177</v>
      </c>
      <c r="AU609" s="151" t="s">
        <v>87</v>
      </c>
      <c r="AV609" s="12" t="s">
        <v>39</v>
      </c>
      <c r="AW609" s="12" t="s">
        <v>38</v>
      </c>
      <c r="AX609" s="12" t="s">
        <v>78</v>
      </c>
      <c r="AY609" s="151" t="s">
        <v>165</v>
      </c>
    </row>
    <row r="610" spans="2:65" s="13" customFormat="1" ht="10.199999999999999">
      <c r="B610" s="156"/>
      <c r="D610" s="150" t="s">
        <v>177</v>
      </c>
      <c r="E610" s="157" t="s">
        <v>31</v>
      </c>
      <c r="F610" s="158" t="s">
        <v>3306</v>
      </c>
      <c r="H610" s="159">
        <v>11.8</v>
      </c>
      <c r="I610" s="160"/>
      <c r="L610" s="156"/>
      <c r="M610" s="161"/>
      <c r="T610" s="162"/>
      <c r="AT610" s="157" t="s">
        <v>177</v>
      </c>
      <c r="AU610" s="157" t="s">
        <v>87</v>
      </c>
      <c r="AV610" s="13" t="s">
        <v>87</v>
      </c>
      <c r="AW610" s="13" t="s">
        <v>38</v>
      </c>
      <c r="AX610" s="13" t="s">
        <v>78</v>
      </c>
      <c r="AY610" s="157" t="s">
        <v>165</v>
      </c>
    </row>
    <row r="611" spans="2:65" s="14" customFormat="1" ht="10.199999999999999">
      <c r="B611" s="163"/>
      <c r="D611" s="150" t="s">
        <v>177</v>
      </c>
      <c r="E611" s="164" t="s">
        <v>31</v>
      </c>
      <c r="F611" s="165" t="s">
        <v>180</v>
      </c>
      <c r="H611" s="166">
        <v>27.26</v>
      </c>
      <c r="I611" s="167"/>
      <c r="L611" s="163"/>
      <c r="M611" s="168"/>
      <c r="T611" s="169"/>
      <c r="AT611" s="164" t="s">
        <v>177</v>
      </c>
      <c r="AU611" s="164" t="s">
        <v>87</v>
      </c>
      <c r="AV611" s="14" t="s">
        <v>173</v>
      </c>
      <c r="AW611" s="14" t="s">
        <v>38</v>
      </c>
      <c r="AX611" s="14" t="s">
        <v>39</v>
      </c>
      <c r="AY611" s="164" t="s">
        <v>165</v>
      </c>
    </row>
    <row r="612" spans="2:65" s="1" customFormat="1" ht="24.15" customHeight="1">
      <c r="B612" s="35"/>
      <c r="C612" s="132" t="s">
        <v>1023</v>
      </c>
      <c r="D612" s="132" t="s">
        <v>168</v>
      </c>
      <c r="E612" s="133" t="s">
        <v>1214</v>
      </c>
      <c r="F612" s="134" t="s">
        <v>1215</v>
      </c>
      <c r="G612" s="135" t="s">
        <v>183</v>
      </c>
      <c r="H612" s="136">
        <v>260.613</v>
      </c>
      <c r="I612" s="137"/>
      <c r="J612" s="138">
        <f>ROUND(I612*H612,2)</f>
        <v>0</v>
      </c>
      <c r="K612" s="134" t="s">
        <v>172</v>
      </c>
      <c r="L612" s="35"/>
      <c r="M612" s="139" t="s">
        <v>31</v>
      </c>
      <c r="N612" s="140" t="s">
        <v>49</v>
      </c>
      <c r="P612" s="141">
        <f>O612*H612</f>
        <v>0</v>
      </c>
      <c r="Q612" s="141">
        <v>0</v>
      </c>
      <c r="R612" s="141">
        <f>Q612*H612</f>
        <v>0</v>
      </c>
      <c r="S612" s="141">
        <v>0</v>
      </c>
      <c r="T612" s="142">
        <f>S612*H612</f>
        <v>0</v>
      </c>
      <c r="AR612" s="143" t="s">
        <v>173</v>
      </c>
      <c r="AT612" s="143" t="s">
        <v>168</v>
      </c>
      <c r="AU612" s="143" t="s">
        <v>87</v>
      </c>
      <c r="AY612" s="19" t="s">
        <v>165</v>
      </c>
      <c r="BE612" s="144">
        <f>IF(N612="základní",J612,0)</f>
        <v>0</v>
      </c>
      <c r="BF612" s="144">
        <f>IF(N612="snížená",J612,0)</f>
        <v>0</v>
      </c>
      <c r="BG612" s="144">
        <f>IF(N612="zákl. přenesená",J612,0)</f>
        <v>0</v>
      </c>
      <c r="BH612" s="144">
        <f>IF(N612="sníž. přenesená",J612,0)</f>
        <v>0</v>
      </c>
      <c r="BI612" s="144">
        <f>IF(N612="nulová",J612,0)</f>
        <v>0</v>
      </c>
      <c r="BJ612" s="19" t="s">
        <v>39</v>
      </c>
      <c r="BK612" s="144">
        <f>ROUND(I612*H612,2)</f>
        <v>0</v>
      </c>
      <c r="BL612" s="19" t="s">
        <v>173</v>
      </c>
      <c r="BM612" s="143" t="s">
        <v>3471</v>
      </c>
    </row>
    <row r="613" spans="2:65" s="1" customFormat="1" ht="10.199999999999999" hidden="1">
      <c r="B613" s="35"/>
      <c r="D613" s="145" t="s">
        <v>175</v>
      </c>
      <c r="F613" s="146" t="s">
        <v>1217</v>
      </c>
      <c r="I613" s="147"/>
      <c r="L613" s="35"/>
      <c r="M613" s="148"/>
      <c r="T613" s="56"/>
      <c r="AT613" s="19" t="s">
        <v>175</v>
      </c>
      <c r="AU613" s="19" t="s">
        <v>87</v>
      </c>
    </row>
    <row r="614" spans="2:65" s="12" customFormat="1" ht="20.399999999999999">
      <c r="B614" s="149"/>
      <c r="D614" s="150" t="s">
        <v>177</v>
      </c>
      <c r="E614" s="151" t="s">
        <v>31</v>
      </c>
      <c r="F614" s="152" t="s">
        <v>3311</v>
      </c>
      <c r="H614" s="151" t="s">
        <v>31</v>
      </c>
      <c r="I614" s="153"/>
      <c r="L614" s="149"/>
      <c r="M614" s="154"/>
      <c r="T614" s="155"/>
      <c r="AT614" s="151" t="s">
        <v>177</v>
      </c>
      <c r="AU614" s="151" t="s">
        <v>87</v>
      </c>
      <c r="AV614" s="12" t="s">
        <v>39</v>
      </c>
      <c r="AW614" s="12" t="s">
        <v>38</v>
      </c>
      <c r="AX614" s="12" t="s">
        <v>78</v>
      </c>
      <c r="AY614" s="151" t="s">
        <v>165</v>
      </c>
    </row>
    <row r="615" spans="2:65" s="12" customFormat="1" ht="10.199999999999999">
      <c r="B615" s="149"/>
      <c r="D615" s="150" t="s">
        <v>177</v>
      </c>
      <c r="E615" s="151" t="s">
        <v>31</v>
      </c>
      <c r="F615" s="152" t="s">
        <v>543</v>
      </c>
      <c r="H615" s="151" t="s">
        <v>31</v>
      </c>
      <c r="I615" s="153"/>
      <c r="L615" s="149"/>
      <c r="M615" s="154"/>
      <c r="T615" s="155"/>
      <c r="AT615" s="151" t="s">
        <v>177</v>
      </c>
      <c r="AU615" s="151" t="s">
        <v>87</v>
      </c>
      <c r="AV615" s="12" t="s">
        <v>39</v>
      </c>
      <c r="AW615" s="12" t="s">
        <v>38</v>
      </c>
      <c r="AX615" s="12" t="s">
        <v>78</v>
      </c>
      <c r="AY615" s="151" t="s">
        <v>165</v>
      </c>
    </row>
    <row r="616" spans="2:65" s="13" customFormat="1" ht="10.199999999999999">
      <c r="B616" s="156"/>
      <c r="D616" s="150" t="s">
        <v>177</v>
      </c>
      <c r="E616" s="157" t="s">
        <v>31</v>
      </c>
      <c r="F616" s="158" t="s">
        <v>3312</v>
      </c>
      <c r="H616" s="159">
        <v>103.714</v>
      </c>
      <c r="I616" s="160"/>
      <c r="L616" s="156"/>
      <c r="M616" s="161"/>
      <c r="T616" s="162"/>
      <c r="AT616" s="157" t="s">
        <v>177</v>
      </c>
      <c r="AU616" s="157" t="s">
        <v>87</v>
      </c>
      <c r="AV616" s="13" t="s">
        <v>87</v>
      </c>
      <c r="AW616" s="13" t="s">
        <v>38</v>
      </c>
      <c r="AX616" s="13" t="s">
        <v>78</v>
      </c>
      <c r="AY616" s="157" t="s">
        <v>165</v>
      </c>
    </row>
    <row r="617" spans="2:65" s="12" customFormat="1" ht="10.199999999999999">
      <c r="B617" s="149"/>
      <c r="D617" s="150" t="s">
        <v>177</v>
      </c>
      <c r="E617" s="151" t="s">
        <v>31</v>
      </c>
      <c r="F617" s="152" t="s">
        <v>545</v>
      </c>
      <c r="H617" s="151" t="s">
        <v>31</v>
      </c>
      <c r="I617" s="153"/>
      <c r="L617" s="149"/>
      <c r="M617" s="154"/>
      <c r="T617" s="155"/>
      <c r="AT617" s="151" t="s">
        <v>177</v>
      </c>
      <c r="AU617" s="151" t="s">
        <v>87</v>
      </c>
      <c r="AV617" s="12" t="s">
        <v>39</v>
      </c>
      <c r="AW617" s="12" t="s">
        <v>38</v>
      </c>
      <c r="AX617" s="12" t="s">
        <v>78</v>
      </c>
      <c r="AY617" s="151" t="s">
        <v>165</v>
      </c>
    </row>
    <row r="618" spans="2:65" s="13" customFormat="1" ht="10.199999999999999">
      <c r="B618" s="156"/>
      <c r="D618" s="150" t="s">
        <v>177</v>
      </c>
      <c r="E618" s="157" t="s">
        <v>31</v>
      </c>
      <c r="F618" s="158" t="s">
        <v>3102</v>
      </c>
      <c r="H618" s="159">
        <v>14.362</v>
      </c>
      <c r="I618" s="160"/>
      <c r="L618" s="156"/>
      <c r="M618" s="161"/>
      <c r="T618" s="162"/>
      <c r="AT618" s="157" t="s">
        <v>177</v>
      </c>
      <c r="AU618" s="157" t="s">
        <v>87</v>
      </c>
      <c r="AV618" s="13" t="s">
        <v>87</v>
      </c>
      <c r="AW618" s="13" t="s">
        <v>38</v>
      </c>
      <c r="AX618" s="13" t="s">
        <v>78</v>
      </c>
      <c r="AY618" s="157" t="s">
        <v>165</v>
      </c>
    </row>
    <row r="619" spans="2:65" s="12" customFormat="1" ht="10.199999999999999">
      <c r="B619" s="149"/>
      <c r="D619" s="150" t="s">
        <v>177</v>
      </c>
      <c r="E619" s="151" t="s">
        <v>31</v>
      </c>
      <c r="F619" s="152" t="s">
        <v>3286</v>
      </c>
      <c r="H619" s="151" t="s">
        <v>31</v>
      </c>
      <c r="I619" s="153"/>
      <c r="L619" s="149"/>
      <c r="M619" s="154"/>
      <c r="T619" s="155"/>
      <c r="AT619" s="151" t="s">
        <v>177</v>
      </c>
      <c r="AU619" s="151" t="s">
        <v>87</v>
      </c>
      <c r="AV619" s="12" t="s">
        <v>39</v>
      </c>
      <c r="AW619" s="12" t="s">
        <v>38</v>
      </c>
      <c r="AX619" s="12" t="s">
        <v>78</v>
      </c>
      <c r="AY619" s="151" t="s">
        <v>165</v>
      </c>
    </row>
    <row r="620" spans="2:65" s="13" customFormat="1" ht="10.199999999999999">
      <c r="B620" s="156"/>
      <c r="D620" s="150" t="s">
        <v>177</v>
      </c>
      <c r="E620" s="157" t="s">
        <v>31</v>
      </c>
      <c r="F620" s="158" t="s">
        <v>3313</v>
      </c>
      <c r="H620" s="159">
        <v>134.35900000000001</v>
      </c>
      <c r="I620" s="160"/>
      <c r="L620" s="156"/>
      <c r="M620" s="161"/>
      <c r="T620" s="162"/>
      <c r="AT620" s="157" t="s">
        <v>177</v>
      </c>
      <c r="AU620" s="157" t="s">
        <v>87</v>
      </c>
      <c r="AV620" s="13" t="s">
        <v>87</v>
      </c>
      <c r="AW620" s="13" t="s">
        <v>38</v>
      </c>
      <c r="AX620" s="13" t="s">
        <v>78</v>
      </c>
      <c r="AY620" s="157" t="s">
        <v>165</v>
      </c>
    </row>
    <row r="621" spans="2:65" s="12" customFormat="1" ht="10.199999999999999">
      <c r="B621" s="149"/>
      <c r="D621" s="150" t="s">
        <v>177</v>
      </c>
      <c r="E621" s="151" t="s">
        <v>31</v>
      </c>
      <c r="F621" s="152" t="s">
        <v>3472</v>
      </c>
      <c r="H621" s="151" t="s">
        <v>31</v>
      </c>
      <c r="I621" s="153"/>
      <c r="L621" s="149"/>
      <c r="M621" s="154"/>
      <c r="T621" s="155"/>
      <c r="AT621" s="151" t="s">
        <v>177</v>
      </c>
      <c r="AU621" s="151" t="s">
        <v>87</v>
      </c>
      <c r="AV621" s="12" t="s">
        <v>39</v>
      </c>
      <c r="AW621" s="12" t="s">
        <v>38</v>
      </c>
      <c r="AX621" s="12" t="s">
        <v>78</v>
      </c>
      <c r="AY621" s="151" t="s">
        <v>165</v>
      </c>
    </row>
    <row r="622" spans="2:65" s="13" customFormat="1" ht="10.199999999999999">
      <c r="B622" s="156"/>
      <c r="D622" s="150" t="s">
        <v>177</v>
      </c>
      <c r="E622" s="157" t="s">
        <v>31</v>
      </c>
      <c r="F622" s="158" t="s">
        <v>3473</v>
      </c>
      <c r="H622" s="159">
        <v>8.1780000000000008</v>
      </c>
      <c r="I622" s="160"/>
      <c r="L622" s="156"/>
      <c r="M622" s="161"/>
      <c r="T622" s="162"/>
      <c r="AT622" s="157" t="s">
        <v>177</v>
      </c>
      <c r="AU622" s="157" t="s">
        <v>87</v>
      </c>
      <c r="AV622" s="13" t="s">
        <v>87</v>
      </c>
      <c r="AW622" s="13" t="s">
        <v>38</v>
      </c>
      <c r="AX622" s="13" t="s">
        <v>78</v>
      </c>
      <c r="AY622" s="157" t="s">
        <v>165</v>
      </c>
    </row>
    <row r="623" spans="2:65" s="14" customFormat="1" ht="10.199999999999999">
      <c r="B623" s="163"/>
      <c r="D623" s="150" t="s">
        <v>177</v>
      </c>
      <c r="E623" s="164" t="s">
        <v>31</v>
      </c>
      <c r="F623" s="165" t="s">
        <v>180</v>
      </c>
      <c r="H623" s="166">
        <v>260.613</v>
      </c>
      <c r="I623" s="167"/>
      <c r="L623" s="163"/>
      <c r="M623" s="168"/>
      <c r="T623" s="169"/>
      <c r="AT623" s="164" t="s">
        <v>177</v>
      </c>
      <c r="AU623" s="164" t="s">
        <v>87</v>
      </c>
      <c r="AV623" s="14" t="s">
        <v>173</v>
      </c>
      <c r="AW623" s="14" t="s">
        <v>38</v>
      </c>
      <c r="AX623" s="14" t="s">
        <v>39</v>
      </c>
      <c r="AY623" s="164" t="s">
        <v>165</v>
      </c>
    </row>
    <row r="624" spans="2:65" s="1" customFormat="1" ht="24.15" customHeight="1">
      <c r="B624" s="35"/>
      <c r="C624" s="132" t="s">
        <v>1030</v>
      </c>
      <c r="D624" s="132" t="s">
        <v>168</v>
      </c>
      <c r="E624" s="133" t="s">
        <v>3474</v>
      </c>
      <c r="F624" s="134" t="s">
        <v>3475</v>
      </c>
      <c r="G624" s="135" t="s">
        <v>183</v>
      </c>
      <c r="H624" s="136">
        <v>8.1780000000000008</v>
      </c>
      <c r="I624" s="137"/>
      <c r="J624" s="138">
        <f>ROUND(I624*H624,2)</f>
        <v>0</v>
      </c>
      <c r="K624" s="134" t="s">
        <v>172</v>
      </c>
      <c r="L624" s="35"/>
      <c r="M624" s="139" t="s">
        <v>31</v>
      </c>
      <c r="N624" s="140" t="s">
        <v>49</v>
      </c>
      <c r="P624" s="141">
        <f>O624*H624</f>
        <v>0</v>
      </c>
      <c r="Q624" s="141">
        <v>0.02</v>
      </c>
      <c r="R624" s="141">
        <f>Q624*H624</f>
        <v>0.16356000000000001</v>
      </c>
      <c r="S624" s="141">
        <v>0</v>
      </c>
      <c r="T624" s="142">
        <f>S624*H624</f>
        <v>0</v>
      </c>
      <c r="AR624" s="143" t="s">
        <v>173</v>
      </c>
      <c r="AT624" s="143" t="s">
        <v>168</v>
      </c>
      <c r="AU624" s="143" t="s">
        <v>87</v>
      </c>
      <c r="AY624" s="19" t="s">
        <v>165</v>
      </c>
      <c r="BE624" s="144">
        <f>IF(N624="základní",J624,0)</f>
        <v>0</v>
      </c>
      <c r="BF624" s="144">
        <f>IF(N624="snížená",J624,0)</f>
        <v>0</v>
      </c>
      <c r="BG624" s="144">
        <f>IF(N624="zákl. přenesená",J624,0)</f>
        <v>0</v>
      </c>
      <c r="BH624" s="144">
        <f>IF(N624="sníž. přenesená",J624,0)</f>
        <v>0</v>
      </c>
      <c r="BI624" s="144">
        <f>IF(N624="nulová",J624,0)</f>
        <v>0</v>
      </c>
      <c r="BJ624" s="19" t="s">
        <v>39</v>
      </c>
      <c r="BK624" s="144">
        <f>ROUND(I624*H624,2)</f>
        <v>0</v>
      </c>
      <c r="BL624" s="19" t="s">
        <v>173</v>
      </c>
      <c r="BM624" s="143" t="s">
        <v>3476</v>
      </c>
    </row>
    <row r="625" spans="2:65" s="1" customFormat="1" ht="10.199999999999999" hidden="1">
      <c r="B625" s="35"/>
      <c r="D625" s="145" t="s">
        <v>175</v>
      </c>
      <c r="F625" s="146" t="s">
        <v>3477</v>
      </c>
      <c r="I625" s="147"/>
      <c r="L625" s="35"/>
      <c r="M625" s="148"/>
      <c r="T625" s="56"/>
      <c r="AT625" s="19" t="s">
        <v>175</v>
      </c>
      <c r="AU625" s="19" t="s">
        <v>87</v>
      </c>
    </row>
    <row r="626" spans="2:65" s="12" customFormat="1" ht="10.199999999999999">
      <c r="B626" s="149"/>
      <c r="D626" s="150" t="s">
        <v>177</v>
      </c>
      <c r="E626" s="151" t="s">
        <v>31</v>
      </c>
      <c r="F626" s="152" t="s">
        <v>3478</v>
      </c>
      <c r="H626" s="151" t="s">
        <v>31</v>
      </c>
      <c r="I626" s="153"/>
      <c r="L626" s="149"/>
      <c r="M626" s="154"/>
      <c r="T626" s="155"/>
      <c r="AT626" s="151" t="s">
        <v>177</v>
      </c>
      <c r="AU626" s="151" t="s">
        <v>87</v>
      </c>
      <c r="AV626" s="12" t="s">
        <v>39</v>
      </c>
      <c r="AW626" s="12" t="s">
        <v>38</v>
      </c>
      <c r="AX626" s="12" t="s">
        <v>78</v>
      </c>
      <c r="AY626" s="151" t="s">
        <v>165</v>
      </c>
    </row>
    <row r="627" spans="2:65" s="13" customFormat="1" ht="10.199999999999999">
      <c r="B627" s="156"/>
      <c r="D627" s="150" t="s">
        <v>177</v>
      </c>
      <c r="E627" s="157" t="s">
        <v>31</v>
      </c>
      <c r="F627" s="158" t="s">
        <v>3473</v>
      </c>
      <c r="H627" s="159">
        <v>8.1780000000000008</v>
      </c>
      <c r="I627" s="160"/>
      <c r="L627" s="156"/>
      <c r="M627" s="161"/>
      <c r="T627" s="162"/>
      <c r="AT627" s="157" t="s">
        <v>177</v>
      </c>
      <c r="AU627" s="157" t="s">
        <v>87</v>
      </c>
      <c r="AV627" s="13" t="s">
        <v>87</v>
      </c>
      <c r="AW627" s="13" t="s">
        <v>38</v>
      </c>
      <c r="AX627" s="13" t="s">
        <v>78</v>
      </c>
      <c r="AY627" s="157" t="s">
        <v>165</v>
      </c>
    </row>
    <row r="628" spans="2:65" s="14" customFormat="1" ht="10.199999999999999">
      <c r="B628" s="163"/>
      <c r="D628" s="150" t="s">
        <v>177</v>
      </c>
      <c r="E628" s="164" t="s">
        <v>31</v>
      </c>
      <c r="F628" s="165" t="s">
        <v>180</v>
      </c>
      <c r="H628" s="166">
        <v>8.1780000000000008</v>
      </c>
      <c r="I628" s="167"/>
      <c r="L628" s="163"/>
      <c r="M628" s="168"/>
      <c r="T628" s="169"/>
      <c r="AT628" s="164" t="s">
        <v>177</v>
      </c>
      <c r="AU628" s="164" t="s">
        <v>87</v>
      </c>
      <c r="AV628" s="14" t="s">
        <v>173</v>
      </c>
      <c r="AW628" s="14" t="s">
        <v>38</v>
      </c>
      <c r="AX628" s="14" t="s">
        <v>39</v>
      </c>
      <c r="AY628" s="164" t="s">
        <v>165</v>
      </c>
    </row>
    <row r="629" spans="2:65" s="1" customFormat="1" ht="37.799999999999997" customHeight="1">
      <c r="B629" s="35"/>
      <c r="C629" s="132" t="s">
        <v>1038</v>
      </c>
      <c r="D629" s="132" t="s">
        <v>168</v>
      </c>
      <c r="E629" s="133" t="s">
        <v>1239</v>
      </c>
      <c r="F629" s="134" t="s">
        <v>1240</v>
      </c>
      <c r="G629" s="135" t="s">
        <v>183</v>
      </c>
      <c r="H629" s="136">
        <v>8.1780000000000008</v>
      </c>
      <c r="I629" s="137"/>
      <c r="J629" s="138">
        <f>ROUND(I629*H629,2)</f>
        <v>0</v>
      </c>
      <c r="K629" s="134" t="s">
        <v>172</v>
      </c>
      <c r="L629" s="35"/>
      <c r="M629" s="139" t="s">
        <v>31</v>
      </c>
      <c r="N629" s="140" t="s">
        <v>49</v>
      </c>
      <c r="P629" s="141">
        <f>O629*H629</f>
        <v>0</v>
      </c>
      <c r="Q629" s="141">
        <v>0</v>
      </c>
      <c r="R629" s="141">
        <f>Q629*H629</f>
        <v>0</v>
      </c>
      <c r="S629" s="141">
        <v>0</v>
      </c>
      <c r="T629" s="142">
        <f>S629*H629</f>
        <v>0</v>
      </c>
      <c r="AR629" s="143" t="s">
        <v>173</v>
      </c>
      <c r="AT629" s="143" t="s">
        <v>168</v>
      </c>
      <c r="AU629" s="143" t="s">
        <v>87</v>
      </c>
      <c r="AY629" s="19" t="s">
        <v>165</v>
      </c>
      <c r="BE629" s="144">
        <f>IF(N629="základní",J629,0)</f>
        <v>0</v>
      </c>
      <c r="BF629" s="144">
        <f>IF(N629="snížená",J629,0)</f>
        <v>0</v>
      </c>
      <c r="BG629" s="144">
        <f>IF(N629="zákl. přenesená",J629,0)</f>
        <v>0</v>
      </c>
      <c r="BH629" s="144">
        <f>IF(N629="sníž. přenesená",J629,0)</f>
        <v>0</v>
      </c>
      <c r="BI629" s="144">
        <f>IF(N629="nulová",J629,0)</f>
        <v>0</v>
      </c>
      <c r="BJ629" s="19" t="s">
        <v>39</v>
      </c>
      <c r="BK629" s="144">
        <f>ROUND(I629*H629,2)</f>
        <v>0</v>
      </c>
      <c r="BL629" s="19" t="s">
        <v>173</v>
      </c>
      <c r="BM629" s="143" t="s">
        <v>3479</v>
      </c>
    </row>
    <row r="630" spans="2:65" s="1" customFormat="1" ht="10.199999999999999" hidden="1">
      <c r="B630" s="35"/>
      <c r="D630" s="145" t="s">
        <v>175</v>
      </c>
      <c r="F630" s="146" t="s">
        <v>1242</v>
      </c>
      <c r="I630" s="147"/>
      <c r="L630" s="35"/>
      <c r="M630" s="148"/>
      <c r="T630" s="56"/>
      <c r="AT630" s="19" t="s">
        <v>175</v>
      </c>
      <c r="AU630" s="19" t="s">
        <v>87</v>
      </c>
    </row>
    <row r="631" spans="2:65" s="12" customFormat="1" ht="10.199999999999999">
      <c r="B631" s="149"/>
      <c r="D631" s="150" t="s">
        <v>177</v>
      </c>
      <c r="E631" s="151" t="s">
        <v>31</v>
      </c>
      <c r="F631" s="152" t="s">
        <v>3480</v>
      </c>
      <c r="H631" s="151" t="s">
        <v>31</v>
      </c>
      <c r="I631" s="153"/>
      <c r="L631" s="149"/>
      <c r="M631" s="154"/>
      <c r="T631" s="155"/>
      <c r="AT631" s="151" t="s">
        <v>177</v>
      </c>
      <c r="AU631" s="151" t="s">
        <v>87</v>
      </c>
      <c r="AV631" s="12" t="s">
        <v>39</v>
      </c>
      <c r="AW631" s="12" t="s">
        <v>38</v>
      </c>
      <c r="AX631" s="12" t="s">
        <v>78</v>
      </c>
      <c r="AY631" s="151" t="s">
        <v>165</v>
      </c>
    </row>
    <row r="632" spans="2:65" s="13" customFormat="1" ht="10.199999999999999">
      <c r="B632" s="156"/>
      <c r="D632" s="150" t="s">
        <v>177</v>
      </c>
      <c r="E632" s="157" t="s">
        <v>31</v>
      </c>
      <c r="F632" s="158" t="s">
        <v>3473</v>
      </c>
      <c r="H632" s="159">
        <v>8.1780000000000008</v>
      </c>
      <c r="I632" s="160"/>
      <c r="L632" s="156"/>
      <c r="M632" s="161"/>
      <c r="T632" s="162"/>
      <c r="AT632" s="157" t="s">
        <v>177</v>
      </c>
      <c r="AU632" s="157" t="s">
        <v>87</v>
      </c>
      <c r="AV632" s="13" t="s">
        <v>87</v>
      </c>
      <c r="AW632" s="13" t="s">
        <v>38</v>
      </c>
      <c r="AX632" s="13" t="s">
        <v>78</v>
      </c>
      <c r="AY632" s="157" t="s">
        <v>165</v>
      </c>
    </row>
    <row r="633" spans="2:65" s="14" customFormat="1" ht="10.199999999999999">
      <c r="B633" s="163"/>
      <c r="D633" s="150" t="s">
        <v>177</v>
      </c>
      <c r="E633" s="164" t="s">
        <v>31</v>
      </c>
      <c r="F633" s="165" t="s">
        <v>180</v>
      </c>
      <c r="H633" s="166">
        <v>8.1780000000000008</v>
      </c>
      <c r="I633" s="167"/>
      <c r="L633" s="163"/>
      <c r="M633" s="168"/>
      <c r="T633" s="169"/>
      <c r="AT633" s="164" t="s">
        <v>177</v>
      </c>
      <c r="AU633" s="164" t="s">
        <v>87</v>
      </c>
      <c r="AV633" s="14" t="s">
        <v>173</v>
      </c>
      <c r="AW633" s="14" t="s">
        <v>38</v>
      </c>
      <c r="AX633" s="14" t="s">
        <v>39</v>
      </c>
      <c r="AY633" s="164" t="s">
        <v>165</v>
      </c>
    </row>
    <row r="634" spans="2:65" s="1" customFormat="1" ht="24.15" customHeight="1">
      <c r="B634" s="35"/>
      <c r="C634" s="132" t="s">
        <v>1043</v>
      </c>
      <c r="D634" s="132" t="s">
        <v>168</v>
      </c>
      <c r="E634" s="133" t="s">
        <v>3481</v>
      </c>
      <c r="F634" s="134" t="s">
        <v>3482</v>
      </c>
      <c r="G634" s="135" t="s">
        <v>183</v>
      </c>
      <c r="H634" s="136">
        <v>27.26</v>
      </c>
      <c r="I634" s="137"/>
      <c r="J634" s="138">
        <f>ROUND(I634*H634,2)</f>
        <v>0</v>
      </c>
      <c r="K634" s="134" t="s">
        <v>172</v>
      </c>
      <c r="L634" s="35"/>
      <c r="M634" s="139" t="s">
        <v>31</v>
      </c>
      <c r="N634" s="140" t="s">
        <v>49</v>
      </c>
      <c r="P634" s="141">
        <f>O634*H634</f>
        <v>0</v>
      </c>
      <c r="Q634" s="141">
        <v>8.2000000000000007E-3</v>
      </c>
      <c r="R634" s="141">
        <f>Q634*H634</f>
        <v>0.22353200000000004</v>
      </c>
      <c r="S634" s="141">
        <v>0</v>
      </c>
      <c r="T634" s="142">
        <f>S634*H634</f>
        <v>0</v>
      </c>
      <c r="AR634" s="143" t="s">
        <v>173</v>
      </c>
      <c r="AT634" s="143" t="s">
        <v>168</v>
      </c>
      <c r="AU634" s="143" t="s">
        <v>87</v>
      </c>
      <c r="AY634" s="19" t="s">
        <v>165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9" t="s">
        <v>39</v>
      </c>
      <c r="BK634" s="144">
        <f>ROUND(I634*H634,2)</f>
        <v>0</v>
      </c>
      <c r="BL634" s="19" t="s">
        <v>173</v>
      </c>
      <c r="BM634" s="143" t="s">
        <v>3483</v>
      </c>
    </row>
    <row r="635" spans="2:65" s="1" customFormat="1" ht="10.199999999999999" hidden="1">
      <c r="B635" s="35"/>
      <c r="D635" s="145" t="s">
        <v>175</v>
      </c>
      <c r="F635" s="146" t="s">
        <v>3484</v>
      </c>
      <c r="I635" s="147"/>
      <c r="L635" s="35"/>
      <c r="M635" s="148"/>
      <c r="T635" s="56"/>
      <c r="AT635" s="19" t="s">
        <v>175</v>
      </c>
      <c r="AU635" s="19" t="s">
        <v>87</v>
      </c>
    </row>
    <row r="636" spans="2:65" s="12" customFormat="1" ht="30.6">
      <c r="B636" s="149"/>
      <c r="D636" s="150" t="s">
        <v>177</v>
      </c>
      <c r="E636" s="151" t="s">
        <v>31</v>
      </c>
      <c r="F636" s="152" t="s">
        <v>3485</v>
      </c>
      <c r="H636" s="151" t="s">
        <v>31</v>
      </c>
      <c r="I636" s="153"/>
      <c r="L636" s="149"/>
      <c r="M636" s="154"/>
      <c r="T636" s="155"/>
      <c r="AT636" s="151" t="s">
        <v>177</v>
      </c>
      <c r="AU636" s="151" t="s">
        <v>87</v>
      </c>
      <c r="AV636" s="12" t="s">
        <v>39</v>
      </c>
      <c r="AW636" s="12" t="s">
        <v>38</v>
      </c>
      <c r="AX636" s="12" t="s">
        <v>78</v>
      </c>
      <c r="AY636" s="151" t="s">
        <v>165</v>
      </c>
    </row>
    <row r="637" spans="2:65" s="12" customFormat="1" ht="10.199999999999999">
      <c r="B637" s="149"/>
      <c r="D637" s="150" t="s">
        <v>177</v>
      </c>
      <c r="E637" s="151" t="s">
        <v>31</v>
      </c>
      <c r="F637" s="152" t="s">
        <v>3302</v>
      </c>
      <c r="H637" s="151" t="s">
        <v>31</v>
      </c>
      <c r="I637" s="153"/>
      <c r="L637" s="149"/>
      <c r="M637" s="154"/>
      <c r="T637" s="155"/>
      <c r="AT637" s="151" t="s">
        <v>177</v>
      </c>
      <c r="AU637" s="151" t="s">
        <v>87</v>
      </c>
      <c r="AV637" s="12" t="s">
        <v>39</v>
      </c>
      <c r="AW637" s="12" t="s">
        <v>38</v>
      </c>
      <c r="AX637" s="12" t="s">
        <v>78</v>
      </c>
      <c r="AY637" s="151" t="s">
        <v>165</v>
      </c>
    </row>
    <row r="638" spans="2:65" s="12" customFormat="1" ht="20.399999999999999">
      <c r="B638" s="149"/>
      <c r="D638" s="150" t="s">
        <v>177</v>
      </c>
      <c r="E638" s="151" t="s">
        <v>31</v>
      </c>
      <c r="F638" s="152" t="s">
        <v>3303</v>
      </c>
      <c r="H638" s="151" t="s">
        <v>31</v>
      </c>
      <c r="I638" s="153"/>
      <c r="L638" s="149"/>
      <c r="M638" s="154"/>
      <c r="T638" s="155"/>
      <c r="AT638" s="151" t="s">
        <v>177</v>
      </c>
      <c r="AU638" s="151" t="s">
        <v>87</v>
      </c>
      <c r="AV638" s="12" t="s">
        <v>39</v>
      </c>
      <c r="AW638" s="12" t="s">
        <v>38</v>
      </c>
      <c r="AX638" s="12" t="s">
        <v>78</v>
      </c>
      <c r="AY638" s="151" t="s">
        <v>165</v>
      </c>
    </row>
    <row r="639" spans="2:65" s="13" customFormat="1" ht="10.199999999999999">
      <c r="B639" s="156"/>
      <c r="D639" s="150" t="s">
        <v>177</v>
      </c>
      <c r="E639" s="157" t="s">
        <v>31</v>
      </c>
      <c r="F639" s="158" t="s">
        <v>3304</v>
      </c>
      <c r="H639" s="159">
        <v>15.46</v>
      </c>
      <c r="I639" s="160"/>
      <c r="L639" s="156"/>
      <c r="M639" s="161"/>
      <c r="T639" s="162"/>
      <c r="AT639" s="157" t="s">
        <v>177</v>
      </c>
      <c r="AU639" s="157" t="s">
        <v>87</v>
      </c>
      <c r="AV639" s="13" t="s">
        <v>87</v>
      </c>
      <c r="AW639" s="13" t="s">
        <v>38</v>
      </c>
      <c r="AX639" s="13" t="s">
        <v>78</v>
      </c>
      <c r="AY639" s="157" t="s">
        <v>165</v>
      </c>
    </row>
    <row r="640" spans="2:65" s="12" customFormat="1" ht="10.199999999999999">
      <c r="B640" s="149"/>
      <c r="D640" s="150" t="s">
        <v>177</v>
      </c>
      <c r="E640" s="151" t="s">
        <v>31</v>
      </c>
      <c r="F640" s="152" t="s">
        <v>3305</v>
      </c>
      <c r="H640" s="151" t="s">
        <v>31</v>
      </c>
      <c r="I640" s="153"/>
      <c r="L640" s="149"/>
      <c r="M640" s="154"/>
      <c r="T640" s="155"/>
      <c r="AT640" s="151" t="s">
        <v>177</v>
      </c>
      <c r="AU640" s="151" t="s">
        <v>87</v>
      </c>
      <c r="AV640" s="12" t="s">
        <v>39</v>
      </c>
      <c r="AW640" s="12" t="s">
        <v>38</v>
      </c>
      <c r="AX640" s="12" t="s">
        <v>78</v>
      </c>
      <c r="AY640" s="151" t="s">
        <v>165</v>
      </c>
    </row>
    <row r="641" spans="2:65" s="13" customFormat="1" ht="10.199999999999999">
      <c r="B641" s="156"/>
      <c r="D641" s="150" t="s">
        <v>177</v>
      </c>
      <c r="E641" s="157" t="s">
        <v>31</v>
      </c>
      <c r="F641" s="158" t="s">
        <v>3306</v>
      </c>
      <c r="H641" s="159">
        <v>11.8</v>
      </c>
      <c r="I641" s="160"/>
      <c r="L641" s="156"/>
      <c r="M641" s="161"/>
      <c r="T641" s="162"/>
      <c r="AT641" s="157" t="s">
        <v>177</v>
      </c>
      <c r="AU641" s="157" t="s">
        <v>87</v>
      </c>
      <c r="AV641" s="13" t="s">
        <v>87</v>
      </c>
      <c r="AW641" s="13" t="s">
        <v>38</v>
      </c>
      <c r="AX641" s="13" t="s">
        <v>78</v>
      </c>
      <c r="AY641" s="157" t="s">
        <v>165</v>
      </c>
    </row>
    <row r="642" spans="2:65" s="14" customFormat="1" ht="10.199999999999999">
      <c r="B642" s="163"/>
      <c r="D642" s="150" t="s">
        <v>177</v>
      </c>
      <c r="E642" s="164" t="s">
        <v>31</v>
      </c>
      <c r="F642" s="165" t="s">
        <v>180</v>
      </c>
      <c r="H642" s="166">
        <v>27.26</v>
      </c>
      <c r="I642" s="167"/>
      <c r="L642" s="163"/>
      <c r="M642" s="168"/>
      <c r="T642" s="169"/>
      <c r="AT642" s="164" t="s">
        <v>177</v>
      </c>
      <c r="AU642" s="164" t="s">
        <v>87</v>
      </c>
      <c r="AV642" s="14" t="s">
        <v>173</v>
      </c>
      <c r="AW642" s="14" t="s">
        <v>38</v>
      </c>
      <c r="AX642" s="14" t="s">
        <v>39</v>
      </c>
      <c r="AY642" s="164" t="s">
        <v>165</v>
      </c>
    </row>
    <row r="643" spans="2:65" s="1" customFormat="1" ht="33" customHeight="1">
      <c r="B643" s="35"/>
      <c r="C643" s="132" t="s">
        <v>1050</v>
      </c>
      <c r="D643" s="132" t="s">
        <v>168</v>
      </c>
      <c r="E643" s="133" t="s">
        <v>1246</v>
      </c>
      <c r="F643" s="134" t="s">
        <v>1247</v>
      </c>
      <c r="G643" s="135" t="s">
        <v>183</v>
      </c>
      <c r="H643" s="136">
        <v>8.1780000000000008</v>
      </c>
      <c r="I643" s="137"/>
      <c r="J643" s="138">
        <f>ROUND(I643*H643,2)</f>
        <v>0</v>
      </c>
      <c r="K643" s="134" t="s">
        <v>172</v>
      </c>
      <c r="L643" s="35"/>
      <c r="M643" s="139" t="s">
        <v>31</v>
      </c>
      <c r="N643" s="140" t="s">
        <v>49</v>
      </c>
      <c r="P643" s="141">
        <f>O643*H643</f>
        <v>0</v>
      </c>
      <c r="Q643" s="141">
        <v>0</v>
      </c>
      <c r="R643" s="141">
        <f>Q643*H643</f>
        <v>0</v>
      </c>
      <c r="S643" s="141">
        <v>0</v>
      </c>
      <c r="T643" s="142">
        <f>S643*H643</f>
        <v>0</v>
      </c>
      <c r="AR643" s="143" t="s">
        <v>173</v>
      </c>
      <c r="AT643" s="143" t="s">
        <v>168</v>
      </c>
      <c r="AU643" s="143" t="s">
        <v>87</v>
      </c>
      <c r="AY643" s="19" t="s">
        <v>165</v>
      </c>
      <c r="BE643" s="144">
        <f>IF(N643="základní",J643,0)</f>
        <v>0</v>
      </c>
      <c r="BF643" s="144">
        <f>IF(N643="snížená",J643,0)</f>
        <v>0</v>
      </c>
      <c r="BG643" s="144">
        <f>IF(N643="zákl. přenesená",J643,0)</f>
        <v>0</v>
      </c>
      <c r="BH643" s="144">
        <f>IF(N643="sníž. přenesená",J643,0)</f>
        <v>0</v>
      </c>
      <c r="BI643" s="144">
        <f>IF(N643="nulová",J643,0)</f>
        <v>0</v>
      </c>
      <c r="BJ643" s="19" t="s">
        <v>39</v>
      </c>
      <c r="BK643" s="144">
        <f>ROUND(I643*H643,2)</f>
        <v>0</v>
      </c>
      <c r="BL643" s="19" t="s">
        <v>173</v>
      </c>
      <c r="BM643" s="143" t="s">
        <v>3486</v>
      </c>
    </row>
    <row r="644" spans="2:65" s="1" customFormat="1" ht="10.199999999999999" hidden="1">
      <c r="B644" s="35"/>
      <c r="D644" s="145" t="s">
        <v>175</v>
      </c>
      <c r="F644" s="146" t="s">
        <v>1249</v>
      </c>
      <c r="I644" s="147"/>
      <c r="L644" s="35"/>
      <c r="M644" s="148"/>
      <c r="T644" s="56"/>
      <c r="AT644" s="19" t="s">
        <v>175</v>
      </c>
      <c r="AU644" s="19" t="s">
        <v>87</v>
      </c>
    </row>
    <row r="645" spans="2:65" s="12" customFormat="1" ht="10.199999999999999">
      <c r="B645" s="149"/>
      <c r="D645" s="150" t="s">
        <v>177</v>
      </c>
      <c r="E645" s="151" t="s">
        <v>31</v>
      </c>
      <c r="F645" s="152" t="s">
        <v>3472</v>
      </c>
      <c r="H645" s="151" t="s">
        <v>31</v>
      </c>
      <c r="I645" s="153"/>
      <c r="L645" s="149"/>
      <c r="M645" s="154"/>
      <c r="T645" s="155"/>
      <c r="AT645" s="151" t="s">
        <v>177</v>
      </c>
      <c r="AU645" s="151" t="s">
        <v>87</v>
      </c>
      <c r="AV645" s="12" t="s">
        <v>39</v>
      </c>
      <c r="AW645" s="12" t="s">
        <v>38</v>
      </c>
      <c r="AX645" s="12" t="s">
        <v>78</v>
      </c>
      <c r="AY645" s="151" t="s">
        <v>165</v>
      </c>
    </row>
    <row r="646" spans="2:65" s="13" customFormat="1" ht="10.199999999999999">
      <c r="B646" s="156"/>
      <c r="D646" s="150" t="s">
        <v>177</v>
      </c>
      <c r="E646" s="157" t="s">
        <v>31</v>
      </c>
      <c r="F646" s="158" t="s">
        <v>3473</v>
      </c>
      <c r="H646" s="159">
        <v>8.1780000000000008</v>
      </c>
      <c r="I646" s="160"/>
      <c r="L646" s="156"/>
      <c r="M646" s="161"/>
      <c r="T646" s="162"/>
      <c r="AT646" s="157" t="s">
        <v>177</v>
      </c>
      <c r="AU646" s="157" t="s">
        <v>87</v>
      </c>
      <c r="AV646" s="13" t="s">
        <v>87</v>
      </c>
      <c r="AW646" s="13" t="s">
        <v>38</v>
      </c>
      <c r="AX646" s="13" t="s">
        <v>78</v>
      </c>
      <c r="AY646" s="157" t="s">
        <v>165</v>
      </c>
    </row>
    <row r="647" spans="2:65" s="14" customFormat="1" ht="10.199999999999999">
      <c r="B647" s="163"/>
      <c r="D647" s="150" t="s">
        <v>177</v>
      </c>
      <c r="E647" s="164" t="s">
        <v>31</v>
      </c>
      <c r="F647" s="165" t="s">
        <v>180</v>
      </c>
      <c r="H647" s="166">
        <v>8.1780000000000008</v>
      </c>
      <c r="I647" s="167"/>
      <c r="L647" s="163"/>
      <c r="M647" s="168"/>
      <c r="T647" s="169"/>
      <c r="AT647" s="164" t="s">
        <v>177</v>
      </c>
      <c r="AU647" s="164" t="s">
        <v>87</v>
      </c>
      <c r="AV647" s="14" t="s">
        <v>173</v>
      </c>
      <c r="AW647" s="14" t="s">
        <v>38</v>
      </c>
      <c r="AX647" s="14" t="s">
        <v>39</v>
      </c>
      <c r="AY647" s="164" t="s">
        <v>165</v>
      </c>
    </row>
    <row r="648" spans="2:65" s="1" customFormat="1" ht="24.15" customHeight="1">
      <c r="B648" s="35"/>
      <c r="C648" s="132" t="s">
        <v>1057</v>
      </c>
      <c r="D648" s="132" t="s">
        <v>168</v>
      </c>
      <c r="E648" s="133" t="s">
        <v>1256</v>
      </c>
      <c r="F648" s="134" t="s">
        <v>1257</v>
      </c>
      <c r="G648" s="135" t="s">
        <v>183</v>
      </c>
      <c r="H648" s="136">
        <v>8.1780000000000008</v>
      </c>
      <c r="I648" s="137"/>
      <c r="J648" s="138">
        <f>ROUND(I648*H648,2)</f>
        <v>0</v>
      </c>
      <c r="K648" s="134" t="s">
        <v>172</v>
      </c>
      <c r="L648" s="35"/>
      <c r="M648" s="139" t="s">
        <v>31</v>
      </c>
      <c r="N648" s="140" t="s">
        <v>49</v>
      </c>
      <c r="P648" s="141">
        <f>O648*H648</f>
        <v>0</v>
      </c>
      <c r="Q648" s="141">
        <v>2.0999999999999999E-3</v>
      </c>
      <c r="R648" s="141">
        <f>Q648*H648</f>
        <v>1.7173799999999999E-2</v>
      </c>
      <c r="S648" s="141">
        <v>0</v>
      </c>
      <c r="T648" s="142">
        <f>S648*H648</f>
        <v>0</v>
      </c>
      <c r="AR648" s="143" t="s">
        <v>173</v>
      </c>
      <c r="AT648" s="143" t="s">
        <v>168</v>
      </c>
      <c r="AU648" s="143" t="s">
        <v>87</v>
      </c>
      <c r="AY648" s="19" t="s">
        <v>165</v>
      </c>
      <c r="BE648" s="144">
        <f>IF(N648="základní",J648,0)</f>
        <v>0</v>
      </c>
      <c r="BF648" s="144">
        <f>IF(N648="snížená",J648,0)</f>
        <v>0</v>
      </c>
      <c r="BG648" s="144">
        <f>IF(N648="zákl. přenesená",J648,0)</f>
        <v>0</v>
      </c>
      <c r="BH648" s="144">
        <f>IF(N648="sníž. přenesená",J648,0)</f>
        <v>0</v>
      </c>
      <c r="BI648" s="144">
        <f>IF(N648="nulová",J648,0)</f>
        <v>0</v>
      </c>
      <c r="BJ648" s="19" t="s">
        <v>39</v>
      </c>
      <c r="BK648" s="144">
        <f>ROUND(I648*H648,2)</f>
        <v>0</v>
      </c>
      <c r="BL648" s="19" t="s">
        <v>173</v>
      </c>
      <c r="BM648" s="143" t="s">
        <v>3487</v>
      </c>
    </row>
    <row r="649" spans="2:65" s="1" customFormat="1" ht="10.199999999999999" hidden="1">
      <c r="B649" s="35"/>
      <c r="D649" s="145" t="s">
        <v>175</v>
      </c>
      <c r="F649" s="146" t="s">
        <v>1259</v>
      </c>
      <c r="I649" s="147"/>
      <c r="L649" s="35"/>
      <c r="M649" s="148"/>
      <c r="T649" s="56"/>
      <c r="AT649" s="19" t="s">
        <v>175</v>
      </c>
      <c r="AU649" s="19" t="s">
        <v>87</v>
      </c>
    </row>
    <row r="650" spans="2:65" s="12" customFormat="1" ht="10.199999999999999">
      <c r="B650" s="149"/>
      <c r="D650" s="150" t="s">
        <v>177</v>
      </c>
      <c r="E650" s="151" t="s">
        <v>31</v>
      </c>
      <c r="F650" s="152" t="s">
        <v>3480</v>
      </c>
      <c r="H650" s="151" t="s">
        <v>31</v>
      </c>
      <c r="I650" s="153"/>
      <c r="L650" s="149"/>
      <c r="M650" s="154"/>
      <c r="T650" s="155"/>
      <c r="AT650" s="151" t="s">
        <v>177</v>
      </c>
      <c r="AU650" s="151" t="s">
        <v>87</v>
      </c>
      <c r="AV650" s="12" t="s">
        <v>39</v>
      </c>
      <c r="AW650" s="12" t="s">
        <v>38</v>
      </c>
      <c r="AX650" s="12" t="s">
        <v>78</v>
      </c>
      <c r="AY650" s="151" t="s">
        <v>165</v>
      </c>
    </row>
    <row r="651" spans="2:65" s="13" customFormat="1" ht="10.199999999999999">
      <c r="B651" s="156"/>
      <c r="D651" s="150" t="s">
        <v>177</v>
      </c>
      <c r="E651" s="157" t="s">
        <v>31</v>
      </c>
      <c r="F651" s="158" t="s">
        <v>3473</v>
      </c>
      <c r="H651" s="159">
        <v>8.1780000000000008</v>
      </c>
      <c r="I651" s="160"/>
      <c r="L651" s="156"/>
      <c r="M651" s="161"/>
      <c r="T651" s="162"/>
      <c r="AT651" s="157" t="s">
        <v>177</v>
      </c>
      <c r="AU651" s="157" t="s">
        <v>87</v>
      </c>
      <c r="AV651" s="13" t="s">
        <v>87</v>
      </c>
      <c r="AW651" s="13" t="s">
        <v>38</v>
      </c>
      <c r="AX651" s="13" t="s">
        <v>78</v>
      </c>
      <c r="AY651" s="157" t="s">
        <v>165</v>
      </c>
    </row>
    <row r="652" spans="2:65" s="14" customFormat="1" ht="10.199999999999999">
      <c r="B652" s="163"/>
      <c r="D652" s="150" t="s">
        <v>177</v>
      </c>
      <c r="E652" s="164" t="s">
        <v>31</v>
      </c>
      <c r="F652" s="165" t="s">
        <v>180</v>
      </c>
      <c r="H652" s="166">
        <v>8.1780000000000008</v>
      </c>
      <c r="I652" s="167"/>
      <c r="L652" s="163"/>
      <c r="M652" s="168"/>
      <c r="T652" s="169"/>
      <c r="AT652" s="164" t="s">
        <v>177</v>
      </c>
      <c r="AU652" s="164" t="s">
        <v>87</v>
      </c>
      <c r="AV652" s="14" t="s">
        <v>173</v>
      </c>
      <c r="AW652" s="14" t="s">
        <v>38</v>
      </c>
      <c r="AX652" s="14" t="s">
        <v>39</v>
      </c>
      <c r="AY652" s="164" t="s">
        <v>165</v>
      </c>
    </row>
    <row r="653" spans="2:65" s="11" customFormat="1" ht="22.8" customHeight="1">
      <c r="B653" s="120"/>
      <c r="D653" s="121" t="s">
        <v>77</v>
      </c>
      <c r="E653" s="130" t="s">
        <v>1273</v>
      </c>
      <c r="F653" s="130" t="s">
        <v>1274</v>
      </c>
      <c r="I653" s="123"/>
      <c r="J653" s="131">
        <f>BK653</f>
        <v>0</v>
      </c>
      <c r="L653" s="120"/>
      <c r="M653" s="125"/>
      <c r="P653" s="126">
        <f>SUM(P654:P672)</f>
        <v>0</v>
      </c>
      <c r="R653" s="126">
        <f>SUM(R654:R672)</f>
        <v>0</v>
      </c>
      <c r="T653" s="127">
        <f>SUM(T654:T672)</f>
        <v>0</v>
      </c>
      <c r="AR653" s="121" t="s">
        <v>39</v>
      </c>
      <c r="AT653" s="128" t="s">
        <v>77</v>
      </c>
      <c r="AU653" s="128" t="s">
        <v>39</v>
      </c>
      <c r="AY653" s="121" t="s">
        <v>165</v>
      </c>
      <c r="BK653" s="129">
        <f>SUM(BK654:BK672)</f>
        <v>0</v>
      </c>
    </row>
    <row r="654" spans="2:65" s="1" customFormat="1" ht="24.15" customHeight="1">
      <c r="B654" s="35"/>
      <c r="C654" s="132" t="s">
        <v>1066</v>
      </c>
      <c r="D654" s="132" t="s">
        <v>168</v>
      </c>
      <c r="E654" s="133" t="s">
        <v>1276</v>
      </c>
      <c r="F654" s="134" t="s">
        <v>1277</v>
      </c>
      <c r="G654" s="135" t="s">
        <v>1278</v>
      </c>
      <c r="H654" s="136">
        <v>171.12</v>
      </c>
      <c r="I654" s="137"/>
      <c r="J654" s="138">
        <f>ROUND(I654*H654,2)</f>
        <v>0</v>
      </c>
      <c r="K654" s="134" t="s">
        <v>172</v>
      </c>
      <c r="L654" s="35"/>
      <c r="M654" s="139" t="s">
        <v>31</v>
      </c>
      <c r="N654" s="140" t="s">
        <v>49</v>
      </c>
      <c r="P654" s="141">
        <f>O654*H654</f>
        <v>0</v>
      </c>
      <c r="Q654" s="141">
        <v>0</v>
      </c>
      <c r="R654" s="141">
        <f>Q654*H654</f>
        <v>0</v>
      </c>
      <c r="S654" s="141">
        <v>0</v>
      </c>
      <c r="T654" s="142">
        <f>S654*H654</f>
        <v>0</v>
      </c>
      <c r="AR654" s="143" t="s">
        <v>173</v>
      </c>
      <c r="AT654" s="143" t="s">
        <v>168</v>
      </c>
      <c r="AU654" s="143" t="s">
        <v>87</v>
      </c>
      <c r="AY654" s="19" t="s">
        <v>165</v>
      </c>
      <c r="BE654" s="144">
        <f>IF(N654="základní",J654,0)</f>
        <v>0</v>
      </c>
      <c r="BF654" s="144">
        <f>IF(N654="snížená",J654,0)</f>
        <v>0</v>
      </c>
      <c r="BG654" s="144">
        <f>IF(N654="zákl. přenesená",J654,0)</f>
        <v>0</v>
      </c>
      <c r="BH654" s="144">
        <f>IF(N654="sníž. přenesená",J654,0)</f>
        <v>0</v>
      </c>
      <c r="BI654" s="144">
        <f>IF(N654="nulová",J654,0)</f>
        <v>0</v>
      </c>
      <c r="BJ654" s="19" t="s">
        <v>39</v>
      </c>
      <c r="BK654" s="144">
        <f>ROUND(I654*H654,2)</f>
        <v>0</v>
      </c>
      <c r="BL654" s="19" t="s">
        <v>173</v>
      </c>
      <c r="BM654" s="143" t="s">
        <v>3488</v>
      </c>
    </row>
    <row r="655" spans="2:65" s="1" customFormat="1" ht="10.199999999999999" hidden="1">
      <c r="B655" s="35"/>
      <c r="D655" s="145" t="s">
        <v>175</v>
      </c>
      <c r="F655" s="146" t="s">
        <v>1280</v>
      </c>
      <c r="I655" s="147"/>
      <c r="L655" s="35"/>
      <c r="M655" s="148"/>
      <c r="T655" s="56"/>
      <c r="AT655" s="19" t="s">
        <v>175</v>
      </c>
      <c r="AU655" s="19" t="s">
        <v>87</v>
      </c>
    </row>
    <row r="656" spans="2:65" s="1" customFormat="1" ht="37.799999999999997" customHeight="1">
      <c r="B656" s="35"/>
      <c r="C656" s="132" t="s">
        <v>1073</v>
      </c>
      <c r="D656" s="132" t="s">
        <v>168</v>
      </c>
      <c r="E656" s="133" t="s">
        <v>1282</v>
      </c>
      <c r="F656" s="134" t="s">
        <v>1283</v>
      </c>
      <c r="G656" s="135" t="s">
        <v>1278</v>
      </c>
      <c r="H656" s="136">
        <v>171.12</v>
      </c>
      <c r="I656" s="137"/>
      <c r="J656" s="138">
        <f>ROUND(I656*H656,2)</f>
        <v>0</v>
      </c>
      <c r="K656" s="134" t="s">
        <v>172</v>
      </c>
      <c r="L656" s="35"/>
      <c r="M656" s="139" t="s">
        <v>31</v>
      </c>
      <c r="N656" s="140" t="s">
        <v>49</v>
      </c>
      <c r="P656" s="141">
        <f>O656*H656</f>
        <v>0</v>
      </c>
      <c r="Q656" s="141">
        <v>0</v>
      </c>
      <c r="R656" s="141">
        <f>Q656*H656</f>
        <v>0</v>
      </c>
      <c r="S656" s="141">
        <v>0</v>
      </c>
      <c r="T656" s="142">
        <f>S656*H656</f>
        <v>0</v>
      </c>
      <c r="AR656" s="143" t="s">
        <v>173</v>
      </c>
      <c r="AT656" s="143" t="s">
        <v>168</v>
      </c>
      <c r="AU656" s="143" t="s">
        <v>87</v>
      </c>
      <c r="AY656" s="19" t="s">
        <v>165</v>
      </c>
      <c r="BE656" s="144">
        <f>IF(N656="základní",J656,0)</f>
        <v>0</v>
      </c>
      <c r="BF656" s="144">
        <f>IF(N656="snížená",J656,0)</f>
        <v>0</v>
      </c>
      <c r="BG656" s="144">
        <f>IF(N656="zákl. přenesená",J656,0)</f>
        <v>0</v>
      </c>
      <c r="BH656" s="144">
        <f>IF(N656="sníž. přenesená",J656,0)</f>
        <v>0</v>
      </c>
      <c r="BI656" s="144">
        <f>IF(N656="nulová",J656,0)</f>
        <v>0</v>
      </c>
      <c r="BJ656" s="19" t="s">
        <v>39</v>
      </c>
      <c r="BK656" s="144">
        <f>ROUND(I656*H656,2)</f>
        <v>0</v>
      </c>
      <c r="BL656" s="19" t="s">
        <v>173</v>
      </c>
      <c r="BM656" s="143" t="s">
        <v>3489</v>
      </c>
    </row>
    <row r="657" spans="2:65" s="1" customFormat="1" ht="10.199999999999999" hidden="1">
      <c r="B657" s="35"/>
      <c r="D657" s="145" t="s">
        <v>175</v>
      </c>
      <c r="F657" s="146" t="s">
        <v>1285</v>
      </c>
      <c r="I657" s="147"/>
      <c r="L657" s="35"/>
      <c r="M657" s="148"/>
      <c r="T657" s="56"/>
      <c r="AT657" s="19" t="s">
        <v>175</v>
      </c>
      <c r="AU657" s="19" t="s">
        <v>87</v>
      </c>
    </row>
    <row r="658" spans="2:65" s="1" customFormat="1" ht="33" customHeight="1">
      <c r="B658" s="35"/>
      <c r="C658" s="132" t="s">
        <v>1079</v>
      </c>
      <c r="D658" s="132" t="s">
        <v>168</v>
      </c>
      <c r="E658" s="133" t="s">
        <v>1287</v>
      </c>
      <c r="F658" s="134" t="s">
        <v>1288</v>
      </c>
      <c r="G658" s="135" t="s">
        <v>1278</v>
      </c>
      <c r="H658" s="136">
        <v>171.12</v>
      </c>
      <c r="I658" s="137"/>
      <c r="J658" s="138">
        <f>ROUND(I658*H658,2)</f>
        <v>0</v>
      </c>
      <c r="K658" s="134" t="s">
        <v>172</v>
      </c>
      <c r="L658" s="35"/>
      <c r="M658" s="139" t="s">
        <v>31</v>
      </c>
      <c r="N658" s="140" t="s">
        <v>49</v>
      </c>
      <c r="P658" s="141">
        <f>O658*H658</f>
        <v>0</v>
      </c>
      <c r="Q658" s="141">
        <v>0</v>
      </c>
      <c r="R658" s="141">
        <f>Q658*H658</f>
        <v>0</v>
      </c>
      <c r="S658" s="141">
        <v>0</v>
      </c>
      <c r="T658" s="142">
        <f>S658*H658</f>
        <v>0</v>
      </c>
      <c r="AR658" s="143" t="s">
        <v>173</v>
      </c>
      <c r="AT658" s="143" t="s">
        <v>168</v>
      </c>
      <c r="AU658" s="143" t="s">
        <v>87</v>
      </c>
      <c r="AY658" s="19" t="s">
        <v>165</v>
      </c>
      <c r="BE658" s="144">
        <f>IF(N658="základní",J658,0)</f>
        <v>0</v>
      </c>
      <c r="BF658" s="144">
        <f>IF(N658="snížená",J658,0)</f>
        <v>0</v>
      </c>
      <c r="BG658" s="144">
        <f>IF(N658="zákl. přenesená",J658,0)</f>
        <v>0</v>
      </c>
      <c r="BH658" s="144">
        <f>IF(N658="sníž. přenesená",J658,0)</f>
        <v>0</v>
      </c>
      <c r="BI658" s="144">
        <f>IF(N658="nulová",J658,0)</f>
        <v>0</v>
      </c>
      <c r="BJ658" s="19" t="s">
        <v>39</v>
      </c>
      <c r="BK658" s="144">
        <f>ROUND(I658*H658,2)</f>
        <v>0</v>
      </c>
      <c r="BL658" s="19" t="s">
        <v>173</v>
      </c>
      <c r="BM658" s="143" t="s">
        <v>3490</v>
      </c>
    </row>
    <row r="659" spans="2:65" s="1" customFormat="1" ht="10.199999999999999" hidden="1">
      <c r="B659" s="35"/>
      <c r="D659" s="145" t="s">
        <v>175</v>
      </c>
      <c r="F659" s="146" t="s">
        <v>1290</v>
      </c>
      <c r="I659" s="147"/>
      <c r="L659" s="35"/>
      <c r="M659" s="148"/>
      <c r="T659" s="56"/>
      <c r="AT659" s="19" t="s">
        <v>175</v>
      </c>
      <c r="AU659" s="19" t="s">
        <v>87</v>
      </c>
    </row>
    <row r="660" spans="2:65" s="1" customFormat="1" ht="44.25" customHeight="1">
      <c r="B660" s="35"/>
      <c r="C660" s="132" t="s">
        <v>1087</v>
      </c>
      <c r="D660" s="132" t="s">
        <v>168</v>
      </c>
      <c r="E660" s="133" t="s">
        <v>1292</v>
      </c>
      <c r="F660" s="134" t="s">
        <v>1293</v>
      </c>
      <c r="G660" s="135" t="s">
        <v>1278</v>
      </c>
      <c r="H660" s="136">
        <v>5818.08</v>
      </c>
      <c r="I660" s="137"/>
      <c r="J660" s="138">
        <f>ROUND(I660*H660,2)</f>
        <v>0</v>
      </c>
      <c r="K660" s="134" t="s">
        <v>172</v>
      </c>
      <c r="L660" s="35"/>
      <c r="M660" s="139" t="s">
        <v>31</v>
      </c>
      <c r="N660" s="140" t="s">
        <v>49</v>
      </c>
      <c r="P660" s="141">
        <f>O660*H660</f>
        <v>0</v>
      </c>
      <c r="Q660" s="141">
        <v>0</v>
      </c>
      <c r="R660" s="141">
        <f>Q660*H660</f>
        <v>0</v>
      </c>
      <c r="S660" s="141">
        <v>0</v>
      </c>
      <c r="T660" s="142">
        <f>S660*H660</f>
        <v>0</v>
      </c>
      <c r="AR660" s="143" t="s">
        <v>173</v>
      </c>
      <c r="AT660" s="143" t="s">
        <v>168</v>
      </c>
      <c r="AU660" s="143" t="s">
        <v>87</v>
      </c>
      <c r="AY660" s="19" t="s">
        <v>165</v>
      </c>
      <c r="BE660" s="144">
        <f>IF(N660="základní",J660,0)</f>
        <v>0</v>
      </c>
      <c r="BF660" s="144">
        <f>IF(N660="snížená",J660,0)</f>
        <v>0</v>
      </c>
      <c r="BG660" s="144">
        <f>IF(N660="zákl. přenesená",J660,0)</f>
        <v>0</v>
      </c>
      <c r="BH660" s="144">
        <f>IF(N660="sníž. přenesená",J660,0)</f>
        <v>0</v>
      </c>
      <c r="BI660" s="144">
        <f>IF(N660="nulová",J660,0)</f>
        <v>0</v>
      </c>
      <c r="BJ660" s="19" t="s">
        <v>39</v>
      </c>
      <c r="BK660" s="144">
        <f>ROUND(I660*H660,2)</f>
        <v>0</v>
      </c>
      <c r="BL660" s="19" t="s">
        <v>173</v>
      </c>
      <c r="BM660" s="143" t="s">
        <v>3491</v>
      </c>
    </row>
    <row r="661" spans="2:65" s="1" customFormat="1" ht="10.199999999999999" hidden="1">
      <c r="B661" s="35"/>
      <c r="D661" s="145" t="s">
        <v>175</v>
      </c>
      <c r="F661" s="146" t="s">
        <v>1295</v>
      </c>
      <c r="I661" s="147"/>
      <c r="L661" s="35"/>
      <c r="M661" s="148"/>
      <c r="T661" s="56"/>
      <c r="AT661" s="19" t="s">
        <v>175</v>
      </c>
      <c r="AU661" s="19" t="s">
        <v>87</v>
      </c>
    </row>
    <row r="662" spans="2:65" s="1" customFormat="1" ht="19.2">
      <c r="B662" s="35"/>
      <c r="D662" s="150" t="s">
        <v>443</v>
      </c>
      <c r="F662" s="187" t="s">
        <v>3492</v>
      </c>
      <c r="I662" s="147"/>
      <c r="L662" s="35"/>
      <c r="M662" s="148"/>
      <c r="T662" s="56"/>
      <c r="AT662" s="19" t="s">
        <v>443</v>
      </c>
      <c r="AU662" s="19" t="s">
        <v>87</v>
      </c>
    </row>
    <row r="663" spans="2:65" s="13" customFormat="1" ht="10.199999999999999">
      <c r="B663" s="156"/>
      <c r="D663" s="150" t="s">
        <v>177</v>
      </c>
      <c r="F663" s="158" t="s">
        <v>3493</v>
      </c>
      <c r="H663" s="159">
        <v>5818.08</v>
      </c>
      <c r="I663" s="160"/>
      <c r="L663" s="156"/>
      <c r="M663" s="161"/>
      <c r="T663" s="162"/>
      <c r="AT663" s="157" t="s">
        <v>177</v>
      </c>
      <c r="AU663" s="157" t="s">
        <v>87</v>
      </c>
      <c r="AV663" s="13" t="s">
        <v>87</v>
      </c>
      <c r="AW663" s="13" t="s">
        <v>4</v>
      </c>
      <c r="AX663" s="13" t="s">
        <v>39</v>
      </c>
      <c r="AY663" s="157" t="s">
        <v>165</v>
      </c>
    </row>
    <row r="664" spans="2:65" s="1" customFormat="1" ht="55.5" customHeight="1">
      <c r="B664" s="35"/>
      <c r="C664" s="132" t="s">
        <v>1096</v>
      </c>
      <c r="D664" s="132" t="s">
        <v>168</v>
      </c>
      <c r="E664" s="133" t="s">
        <v>1298</v>
      </c>
      <c r="F664" s="134" t="s">
        <v>1299</v>
      </c>
      <c r="G664" s="135" t="s">
        <v>1278</v>
      </c>
      <c r="H664" s="136">
        <v>110.375</v>
      </c>
      <c r="I664" s="137"/>
      <c r="J664" s="138">
        <f>ROUND(I664*H664,2)</f>
        <v>0</v>
      </c>
      <c r="K664" s="134" t="s">
        <v>172</v>
      </c>
      <c r="L664" s="35"/>
      <c r="M664" s="139" t="s">
        <v>31</v>
      </c>
      <c r="N664" s="140" t="s">
        <v>49</v>
      </c>
      <c r="P664" s="141">
        <f>O664*H664</f>
        <v>0</v>
      </c>
      <c r="Q664" s="141">
        <v>0</v>
      </c>
      <c r="R664" s="141">
        <f>Q664*H664</f>
        <v>0</v>
      </c>
      <c r="S664" s="141">
        <v>0</v>
      </c>
      <c r="T664" s="142">
        <f>S664*H664</f>
        <v>0</v>
      </c>
      <c r="AR664" s="143" t="s">
        <v>173</v>
      </c>
      <c r="AT664" s="143" t="s">
        <v>168</v>
      </c>
      <c r="AU664" s="143" t="s">
        <v>87</v>
      </c>
      <c r="AY664" s="19" t="s">
        <v>165</v>
      </c>
      <c r="BE664" s="144">
        <f>IF(N664="základní",J664,0)</f>
        <v>0</v>
      </c>
      <c r="BF664" s="144">
        <f>IF(N664="snížená",J664,0)</f>
        <v>0</v>
      </c>
      <c r="BG664" s="144">
        <f>IF(N664="zákl. přenesená",J664,0)</f>
        <v>0</v>
      </c>
      <c r="BH664" s="144">
        <f>IF(N664="sníž. přenesená",J664,0)</f>
        <v>0</v>
      </c>
      <c r="BI664" s="144">
        <f>IF(N664="nulová",J664,0)</f>
        <v>0</v>
      </c>
      <c r="BJ664" s="19" t="s">
        <v>39</v>
      </c>
      <c r="BK664" s="144">
        <f>ROUND(I664*H664,2)</f>
        <v>0</v>
      </c>
      <c r="BL664" s="19" t="s">
        <v>173</v>
      </c>
      <c r="BM664" s="143" t="s">
        <v>3494</v>
      </c>
    </row>
    <row r="665" spans="2:65" s="1" customFormat="1" ht="10.199999999999999" hidden="1">
      <c r="B665" s="35"/>
      <c r="D665" s="145" t="s">
        <v>175</v>
      </c>
      <c r="F665" s="146" t="s">
        <v>1301</v>
      </c>
      <c r="I665" s="147"/>
      <c r="L665" s="35"/>
      <c r="M665" s="148"/>
      <c r="T665" s="56"/>
      <c r="AT665" s="19" t="s">
        <v>175</v>
      </c>
      <c r="AU665" s="19" t="s">
        <v>87</v>
      </c>
    </row>
    <row r="666" spans="2:65" s="13" customFormat="1" ht="10.199999999999999">
      <c r="B666" s="156"/>
      <c r="D666" s="150" t="s">
        <v>177</v>
      </c>
      <c r="E666" s="157" t="s">
        <v>31</v>
      </c>
      <c r="F666" s="158" t="s">
        <v>3495</v>
      </c>
      <c r="H666" s="159">
        <v>110.375</v>
      </c>
      <c r="I666" s="160"/>
      <c r="L666" s="156"/>
      <c r="M666" s="161"/>
      <c r="T666" s="162"/>
      <c r="AT666" s="157" t="s">
        <v>177</v>
      </c>
      <c r="AU666" s="157" t="s">
        <v>87</v>
      </c>
      <c r="AV666" s="13" t="s">
        <v>87</v>
      </c>
      <c r="AW666" s="13" t="s">
        <v>38</v>
      </c>
      <c r="AX666" s="13" t="s">
        <v>39</v>
      </c>
      <c r="AY666" s="157" t="s">
        <v>165</v>
      </c>
    </row>
    <row r="667" spans="2:65" s="1" customFormat="1" ht="44.25" customHeight="1">
      <c r="B667" s="35"/>
      <c r="C667" s="132" t="s">
        <v>1103</v>
      </c>
      <c r="D667" s="132" t="s">
        <v>168</v>
      </c>
      <c r="E667" s="133" t="s">
        <v>1305</v>
      </c>
      <c r="F667" s="134" t="s">
        <v>1306</v>
      </c>
      <c r="G667" s="135" t="s">
        <v>1278</v>
      </c>
      <c r="H667" s="136">
        <v>0.60199999999999998</v>
      </c>
      <c r="I667" s="137"/>
      <c r="J667" s="138">
        <f>ROUND(I667*H667,2)</f>
        <v>0</v>
      </c>
      <c r="K667" s="134" t="s">
        <v>172</v>
      </c>
      <c r="L667" s="35"/>
      <c r="M667" s="139" t="s">
        <v>31</v>
      </c>
      <c r="N667" s="140" t="s">
        <v>49</v>
      </c>
      <c r="P667" s="141">
        <f>O667*H667</f>
        <v>0</v>
      </c>
      <c r="Q667" s="141">
        <v>0</v>
      </c>
      <c r="R667" s="141">
        <f>Q667*H667</f>
        <v>0</v>
      </c>
      <c r="S667" s="141">
        <v>0</v>
      </c>
      <c r="T667" s="142">
        <f>S667*H667</f>
        <v>0</v>
      </c>
      <c r="AR667" s="143" t="s">
        <v>173</v>
      </c>
      <c r="AT667" s="143" t="s">
        <v>168</v>
      </c>
      <c r="AU667" s="143" t="s">
        <v>87</v>
      </c>
      <c r="AY667" s="19" t="s">
        <v>165</v>
      </c>
      <c r="BE667" s="144">
        <f>IF(N667="základní",J667,0)</f>
        <v>0</v>
      </c>
      <c r="BF667" s="144">
        <f>IF(N667="snížená",J667,0)</f>
        <v>0</v>
      </c>
      <c r="BG667" s="144">
        <f>IF(N667="zákl. přenesená",J667,0)</f>
        <v>0</v>
      </c>
      <c r="BH667" s="144">
        <f>IF(N667="sníž. přenesená",J667,0)</f>
        <v>0</v>
      </c>
      <c r="BI667" s="144">
        <f>IF(N667="nulová",J667,0)</f>
        <v>0</v>
      </c>
      <c r="BJ667" s="19" t="s">
        <v>39</v>
      </c>
      <c r="BK667" s="144">
        <f>ROUND(I667*H667,2)</f>
        <v>0</v>
      </c>
      <c r="BL667" s="19" t="s">
        <v>173</v>
      </c>
      <c r="BM667" s="143" t="s">
        <v>3496</v>
      </c>
    </row>
    <row r="668" spans="2:65" s="1" customFormat="1" ht="10.199999999999999" hidden="1">
      <c r="B668" s="35"/>
      <c r="D668" s="145" t="s">
        <v>175</v>
      </c>
      <c r="F668" s="146" t="s">
        <v>1308</v>
      </c>
      <c r="I668" s="147"/>
      <c r="L668" s="35"/>
      <c r="M668" s="148"/>
      <c r="T668" s="56"/>
      <c r="AT668" s="19" t="s">
        <v>175</v>
      </c>
      <c r="AU668" s="19" t="s">
        <v>87</v>
      </c>
    </row>
    <row r="669" spans="2:65" s="1" customFormat="1" ht="44.25" customHeight="1">
      <c r="B669" s="35"/>
      <c r="C669" s="132" t="s">
        <v>1109</v>
      </c>
      <c r="D669" s="132" t="s">
        <v>168</v>
      </c>
      <c r="E669" s="133" t="s">
        <v>1312</v>
      </c>
      <c r="F669" s="134" t="s">
        <v>1313</v>
      </c>
      <c r="G669" s="135" t="s">
        <v>1278</v>
      </c>
      <c r="H669" s="136">
        <v>18.428000000000001</v>
      </c>
      <c r="I669" s="137"/>
      <c r="J669" s="138">
        <f>ROUND(I669*H669,2)</f>
        <v>0</v>
      </c>
      <c r="K669" s="134" t="s">
        <v>172</v>
      </c>
      <c r="L669" s="35"/>
      <c r="M669" s="139" t="s">
        <v>31</v>
      </c>
      <c r="N669" s="140" t="s">
        <v>49</v>
      </c>
      <c r="P669" s="141">
        <f>O669*H669</f>
        <v>0</v>
      </c>
      <c r="Q669" s="141">
        <v>0</v>
      </c>
      <c r="R669" s="141">
        <f>Q669*H669</f>
        <v>0</v>
      </c>
      <c r="S669" s="141">
        <v>0</v>
      </c>
      <c r="T669" s="142">
        <f>S669*H669</f>
        <v>0</v>
      </c>
      <c r="AR669" s="143" t="s">
        <v>173</v>
      </c>
      <c r="AT669" s="143" t="s">
        <v>168</v>
      </c>
      <c r="AU669" s="143" t="s">
        <v>87</v>
      </c>
      <c r="AY669" s="19" t="s">
        <v>165</v>
      </c>
      <c r="BE669" s="144">
        <f>IF(N669="základní",J669,0)</f>
        <v>0</v>
      </c>
      <c r="BF669" s="144">
        <f>IF(N669="snížená",J669,0)</f>
        <v>0</v>
      </c>
      <c r="BG669" s="144">
        <f>IF(N669="zákl. přenesená",J669,0)</f>
        <v>0</v>
      </c>
      <c r="BH669" s="144">
        <f>IF(N669="sníž. přenesená",J669,0)</f>
        <v>0</v>
      </c>
      <c r="BI669" s="144">
        <f>IF(N669="nulová",J669,0)</f>
        <v>0</v>
      </c>
      <c r="BJ669" s="19" t="s">
        <v>39</v>
      </c>
      <c r="BK669" s="144">
        <f>ROUND(I669*H669,2)</f>
        <v>0</v>
      </c>
      <c r="BL669" s="19" t="s">
        <v>173</v>
      </c>
      <c r="BM669" s="143" t="s">
        <v>3497</v>
      </c>
    </row>
    <row r="670" spans="2:65" s="1" customFormat="1" ht="10.199999999999999" hidden="1">
      <c r="B670" s="35"/>
      <c r="D670" s="145" t="s">
        <v>175</v>
      </c>
      <c r="F670" s="146" t="s">
        <v>1315</v>
      </c>
      <c r="I670" s="147"/>
      <c r="L670" s="35"/>
      <c r="M670" s="148"/>
      <c r="T670" s="56"/>
      <c r="AT670" s="19" t="s">
        <v>175</v>
      </c>
      <c r="AU670" s="19" t="s">
        <v>87</v>
      </c>
    </row>
    <row r="671" spans="2:65" s="1" customFormat="1" ht="44.25" customHeight="1">
      <c r="B671" s="35"/>
      <c r="C671" s="132" t="s">
        <v>1116</v>
      </c>
      <c r="D671" s="132" t="s">
        <v>168</v>
      </c>
      <c r="E671" s="133" t="s">
        <v>3498</v>
      </c>
      <c r="F671" s="134" t="s">
        <v>2520</v>
      </c>
      <c r="G671" s="135" t="s">
        <v>1278</v>
      </c>
      <c r="H671" s="136">
        <v>20.902999999999999</v>
      </c>
      <c r="I671" s="137"/>
      <c r="J671" s="138">
        <f>ROUND(I671*H671,2)</f>
        <v>0</v>
      </c>
      <c r="K671" s="134" t="s">
        <v>172</v>
      </c>
      <c r="L671" s="35"/>
      <c r="M671" s="139" t="s">
        <v>31</v>
      </c>
      <c r="N671" s="140" t="s">
        <v>49</v>
      </c>
      <c r="P671" s="141">
        <f>O671*H671</f>
        <v>0</v>
      </c>
      <c r="Q671" s="141">
        <v>0</v>
      </c>
      <c r="R671" s="141">
        <f>Q671*H671</f>
        <v>0</v>
      </c>
      <c r="S671" s="141">
        <v>0</v>
      </c>
      <c r="T671" s="142">
        <f>S671*H671</f>
        <v>0</v>
      </c>
      <c r="AR671" s="143" t="s">
        <v>173</v>
      </c>
      <c r="AT671" s="143" t="s">
        <v>168</v>
      </c>
      <c r="AU671" s="143" t="s">
        <v>87</v>
      </c>
      <c r="AY671" s="19" t="s">
        <v>165</v>
      </c>
      <c r="BE671" s="144">
        <f>IF(N671="základní",J671,0)</f>
        <v>0</v>
      </c>
      <c r="BF671" s="144">
        <f>IF(N671="snížená",J671,0)</f>
        <v>0</v>
      </c>
      <c r="BG671" s="144">
        <f>IF(N671="zákl. přenesená",J671,0)</f>
        <v>0</v>
      </c>
      <c r="BH671" s="144">
        <f>IF(N671="sníž. přenesená",J671,0)</f>
        <v>0</v>
      </c>
      <c r="BI671" s="144">
        <f>IF(N671="nulová",J671,0)</f>
        <v>0</v>
      </c>
      <c r="BJ671" s="19" t="s">
        <v>39</v>
      </c>
      <c r="BK671" s="144">
        <f>ROUND(I671*H671,2)</f>
        <v>0</v>
      </c>
      <c r="BL671" s="19" t="s">
        <v>173</v>
      </c>
      <c r="BM671" s="143" t="s">
        <v>3499</v>
      </c>
    </row>
    <row r="672" spans="2:65" s="1" customFormat="1" ht="10.199999999999999" hidden="1">
      <c r="B672" s="35"/>
      <c r="D672" s="145" t="s">
        <v>175</v>
      </c>
      <c r="F672" s="146" t="s">
        <v>3500</v>
      </c>
      <c r="I672" s="147"/>
      <c r="L672" s="35"/>
      <c r="M672" s="148"/>
      <c r="T672" s="56"/>
      <c r="AT672" s="19" t="s">
        <v>175</v>
      </c>
      <c r="AU672" s="19" t="s">
        <v>87</v>
      </c>
    </row>
    <row r="673" spans="2:65" s="11" customFormat="1" ht="22.8" customHeight="1">
      <c r="B673" s="120"/>
      <c r="D673" s="121" t="s">
        <v>77</v>
      </c>
      <c r="E673" s="130" t="s">
        <v>1323</v>
      </c>
      <c r="F673" s="130" t="s">
        <v>1324</v>
      </c>
      <c r="I673" s="123"/>
      <c r="J673" s="131">
        <f>BK673</f>
        <v>0</v>
      </c>
      <c r="L673" s="120"/>
      <c r="M673" s="125"/>
      <c r="P673" s="126">
        <f>SUM(P674:P677)</f>
        <v>0</v>
      </c>
      <c r="R673" s="126">
        <f>SUM(R674:R677)</f>
        <v>0</v>
      </c>
      <c r="T673" s="127">
        <f>SUM(T674:T677)</f>
        <v>0</v>
      </c>
      <c r="AR673" s="121" t="s">
        <v>39</v>
      </c>
      <c r="AT673" s="128" t="s">
        <v>77</v>
      </c>
      <c r="AU673" s="128" t="s">
        <v>39</v>
      </c>
      <c r="AY673" s="121" t="s">
        <v>165</v>
      </c>
      <c r="BK673" s="129">
        <f>SUM(BK674:BK677)</f>
        <v>0</v>
      </c>
    </row>
    <row r="674" spans="2:65" s="1" customFormat="1" ht="55.5" customHeight="1">
      <c r="B674" s="35"/>
      <c r="C674" s="132" t="s">
        <v>1126</v>
      </c>
      <c r="D674" s="132" t="s">
        <v>168</v>
      </c>
      <c r="E674" s="133" t="s">
        <v>3501</v>
      </c>
      <c r="F674" s="134" t="s">
        <v>3502</v>
      </c>
      <c r="G674" s="135" t="s">
        <v>1278</v>
      </c>
      <c r="H674" s="136">
        <v>197.66</v>
      </c>
      <c r="I674" s="137"/>
      <c r="J674" s="138">
        <f>ROUND(I674*H674,2)</f>
        <v>0</v>
      </c>
      <c r="K674" s="134" t="s">
        <v>172</v>
      </c>
      <c r="L674" s="35"/>
      <c r="M674" s="139" t="s">
        <v>31</v>
      </c>
      <c r="N674" s="140" t="s">
        <v>49</v>
      </c>
      <c r="P674" s="141">
        <f>O674*H674</f>
        <v>0</v>
      </c>
      <c r="Q674" s="141">
        <v>0</v>
      </c>
      <c r="R674" s="141">
        <f>Q674*H674</f>
        <v>0</v>
      </c>
      <c r="S674" s="141">
        <v>0</v>
      </c>
      <c r="T674" s="142">
        <f>S674*H674</f>
        <v>0</v>
      </c>
      <c r="AR674" s="143" t="s">
        <v>173</v>
      </c>
      <c r="AT674" s="143" t="s">
        <v>168</v>
      </c>
      <c r="AU674" s="143" t="s">
        <v>87</v>
      </c>
      <c r="AY674" s="19" t="s">
        <v>165</v>
      </c>
      <c r="BE674" s="144">
        <f>IF(N674="základní",J674,0)</f>
        <v>0</v>
      </c>
      <c r="BF674" s="144">
        <f>IF(N674="snížená",J674,0)</f>
        <v>0</v>
      </c>
      <c r="BG674" s="144">
        <f>IF(N674="zákl. přenesená",J674,0)</f>
        <v>0</v>
      </c>
      <c r="BH674" s="144">
        <f>IF(N674="sníž. přenesená",J674,0)</f>
        <v>0</v>
      </c>
      <c r="BI674" s="144">
        <f>IF(N674="nulová",J674,0)</f>
        <v>0</v>
      </c>
      <c r="BJ674" s="19" t="s">
        <v>39</v>
      </c>
      <c r="BK674" s="144">
        <f>ROUND(I674*H674,2)</f>
        <v>0</v>
      </c>
      <c r="BL674" s="19" t="s">
        <v>173</v>
      </c>
      <c r="BM674" s="143" t="s">
        <v>3503</v>
      </c>
    </row>
    <row r="675" spans="2:65" s="1" customFormat="1" ht="10.199999999999999" hidden="1">
      <c r="B675" s="35"/>
      <c r="D675" s="145" t="s">
        <v>175</v>
      </c>
      <c r="F675" s="146" t="s">
        <v>3504</v>
      </c>
      <c r="I675" s="147"/>
      <c r="L675" s="35"/>
      <c r="M675" s="148"/>
      <c r="T675" s="56"/>
      <c r="AT675" s="19" t="s">
        <v>175</v>
      </c>
      <c r="AU675" s="19" t="s">
        <v>87</v>
      </c>
    </row>
    <row r="676" spans="2:65" s="1" customFormat="1" ht="37.799999999999997" customHeight="1">
      <c r="B676" s="35"/>
      <c r="C676" s="132" t="s">
        <v>1133</v>
      </c>
      <c r="D676" s="132" t="s">
        <v>168</v>
      </c>
      <c r="E676" s="133" t="s">
        <v>3505</v>
      </c>
      <c r="F676" s="134" t="s">
        <v>3506</v>
      </c>
      <c r="G676" s="135" t="s">
        <v>1278</v>
      </c>
      <c r="H676" s="136">
        <v>120.193</v>
      </c>
      <c r="I676" s="137"/>
      <c r="J676" s="138">
        <f>ROUND(I676*H676,2)</f>
        <v>0</v>
      </c>
      <c r="K676" s="134" t="s">
        <v>172</v>
      </c>
      <c r="L676" s="35"/>
      <c r="M676" s="139" t="s">
        <v>31</v>
      </c>
      <c r="N676" s="140" t="s">
        <v>49</v>
      </c>
      <c r="P676" s="141">
        <f>O676*H676</f>
        <v>0</v>
      </c>
      <c r="Q676" s="141">
        <v>0</v>
      </c>
      <c r="R676" s="141">
        <f>Q676*H676</f>
        <v>0</v>
      </c>
      <c r="S676" s="141">
        <v>0</v>
      </c>
      <c r="T676" s="142">
        <f>S676*H676</f>
        <v>0</v>
      </c>
      <c r="AR676" s="143" t="s">
        <v>173</v>
      </c>
      <c r="AT676" s="143" t="s">
        <v>168</v>
      </c>
      <c r="AU676" s="143" t="s">
        <v>87</v>
      </c>
      <c r="AY676" s="19" t="s">
        <v>165</v>
      </c>
      <c r="BE676" s="144">
        <f>IF(N676="základní",J676,0)</f>
        <v>0</v>
      </c>
      <c r="BF676" s="144">
        <f>IF(N676="snížená",J676,0)</f>
        <v>0</v>
      </c>
      <c r="BG676" s="144">
        <f>IF(N676="zákl. přenesená",J676,0)</f>
        <v>0</v>
      </c>
      <c r="BH676" s="144">
        <f>IF(N676="sníž. přenesená",J676,0)</f>
        <v>0</v>
      </c>
      <c r="BI676" s="144">
        <f>IF(N676="nulová",J676,0)</f>
        <v>0</v>
      </c>
      <c r="BJ676" s="19" t="s">
        <v>39</v>
      </c>
      <c r="BK676" s="144">
        <f>ROUND(I676*H676,2)</f>
        <v>0</v>
      </c>
      <c r="BL676" s="19" t="s">
        <v>173</v>
      </c>
      <c r="BM676" s="143" t="s">
        <v>3507</v>
      </c>
    </row>
    <row r="677" spans="2:65" s="1" customFormat="1" ht="10.199999999999999" hidden="1">
      <c r="B677" s="35"/>
      <c r="D677" s="145" t="s">
        <v>175</v>
      </c>
      <c r="F677" s="146" t="s">
        <v>3508</v>
      </c>
      <c r="I677" s="147"/>
      <c r="L677" s="35"/>
      <c r="M677" s="148"/>
      <c r="T677" s="56"/>
      <c r="AT677" s="19" t="s">
        <v>175</v>
      </c>
      <c r="AU677" s="19" t="s">
        <v>87</v>
      </c>
    </row>
    <row r="678" spans="2:65" s="11" customFormat="1" ht="25.95" customHeight="1">
      <c r="B678" s="120"/>
      <c r="D678" s="121" t="s">
        <v>77</v>
      </c>
      <c r="E678" s="122" t="s">
        <v>1330</v>
      </c>
      <c r="F678" s="122" t="s">
        <v>1331</v>
      </c>
      <c r="I678" s="123"/>
      <c r="J678" s="124">
        <f>BK678</f>
        <v>0</v>
      </c>
      <c r="L678" s="120"/>
      <c r="M678" s="125"/>
      <c r="P678" s="126">
        <f>P679+P742+P749+P761+P799+P819</f>
        <v>0</v>
      </c>
      <c r="R678" s="126">
        <f>R679+R742+R749+R761+R799+R819</f>
        <v>5.3550754525000004</v>
      </c>
      <c r="T678" s="127">
        <f>T679+T742+T749+T761+T799+T819</f>
        <v>0.6019000000000001</v>
      </c>
      <c r="AR678" s="121" t="s">
        <v>87</v>
      </c>
      <c r="AT678" s="128" t="s">
        <v>77</v>
      </c>
      <c r="AU678" s="128" t="s">
        <v>78</v>
      </c>
      <c r="AY678" s="121" t="s">
        <v>165</v>
      </c>
      <c r="BK678" s="129">
        <f>BK679+BK742+BK749+BK761+BK799+BK819</f>
        <v>0</v>
      </c>
    </row>
    <row r="679" spans="2:65" s="11" customFormat="1" ht="22.8" customHeight="1">
      <c r="B679" s="120"/>
      <c r="D679" s="121" t="s">
        <v>77</v>
      </c>
      <c r="E679" s="130" t="s">
        <v>2842</v>
      </c>
      <c r="F679" s="130" t="s">
        <v>2843</v>
      </c>
      <c r="I679" s="123"/>
      <c r="J679" s="131">
        <f>BK679</f>
        <v>0</v>
      </c>
      <c r="L679" s="120"/>
      <c r="M679" s="125"/>
      <c r="P679" s="126">
        <f>SUM(P680:P741)</f>
        <v>0</v>
      </c>
      <c r="R679" s="126">
        <f>SUM(R680:R741)</f>
        <v>3.9647581525000004</v>
      </c>
      <c r="T679" s="127">
        <f>SUM(T680:T741)</f>
        <v>0</v>
      </c>
      <c r="AR679" s="121" t="s">
        <v>87</v>
      </c>
      <c r="AT679" s="128" t="s">
        <v>77</v>
      </c>
      <c r="AU679" s="128" t="s">
        <v>39</v>
      </c>
      <c r="AY679" s="121" t="s">
        <v>165</v>
      </c>
      <c r="BK679" s="129">
        <f>SUM(BK680:BK741)</f>
        <v>0</v>
      </c>
    </row>
    <row r="680" spans="2:65" s="1" customFormat="1" ht="33" customHeight="1">
      <c r="B680" s="35"/>
      <c r="C680" s="132" t="s">
        <v>1144</v>
      </c>
      <c r="D680" s="132" t="s">
        <v>168</v>
      </c>
      <c r="E680" s="133" t="s">
        <v>2851</v>
      </c>
      <c r="F680" s="134" t="s">
        <v>2852</v>
      </c>
      <c r="G680" s="135" t="s">
        <v>183</v>
      </c>
      <c r="H680" s="136">
        <v>272.02499999999998</v>
      </c>
      <c r="I680" s="137"/>
      <c r="J680" s="138">
        <f>ROUND(I680*H680,2)</f>
        <v>0</v>
      </c>
      <c r="K680" s="134" t="s">
        <v>172</v>
      </c>
      <c r="L680" s="35"/>
      <c r="M680" s="139" t="s">
        <v>31</v>
      </c>
      <c r="N680" s="140" t="s">
        <v>49</v>
      </c>
      <c r="P680" s="141">
        <f>O680*H680</f>
        <v>0</v>
      </c>
      <c r="Q680" s="141">
        <v>4.0000000000000002E-4</v>
      </c>
      <c r="R680" s="141">
        <f>Q680*H680</f>
        <v>0.10880999999999999</v>
      </c>
      <c r="S680" s="141">
        <v>0</v>
      </c>
      <c r="T680" s="142">
        <f>S680*H680</f>
        <v>0</v>
      </c>
      <c r="AR680" s="143" t="s">
        <v>313</v>
      </c>
      <c r="AT680" s="143" t="s">
        <v>168</v>
      </c>
      <c r="AU680" s="143" t="s">
        <v>87</v>
      </c>
      <c r="AY680" s="19" t="s">
        <v>165</v>
      </c>
      <c r="BE680" s="144">
        <f>IF(N680="základní",J680,0)</f>
        <v>0</v>
      </c>
      <c r="BF680" s="144">
        <f>IF(N680="snížená",J680,0)</f>
        <v>0</v>
      </c>
      <c r="BG680" s="144">
        <f>IF(N680="zákl. přenesená",J680,0)</f>
        <v>0</v>
      </c>
      <c r="BH680" s="144">
        <f>IF(N680="sníž. přenesená",J680,0)</f>
        <v>0</v>
      </c>
      <c r="BI680" s="144">
        <f>IF(N680="nulová",J680,0)</f>
        <v>0</v>
      </c>
      <c r="BJ680" s="19" t="s">
        <v>39</v>
      </c>
      <c r="BK680" s="144">
        <f>ROUND(I680*H680,2)</f>
        <v>0</v>
      </c>
      <c r="BL680" s="19" t="s">
        <v>313</v>
      </c>
      <c r="BM680" s="143" t="s">
        <v>3509</v>
      </c>
    </row>
    <row r="681" spans="2:65" s="1" customFormat="1" ht="10.199999999999999" hidden="1">
      <c r="B681" s="35"/>
      <c r="D681" s="145" t="s">
        <v>175</v>
      </c>
      <c r="F681" s="146" t="s">
        <v>2854</v>
      </c>
      <c r="I681" s="147"/>
      <c r="L681" s="35"/>
      <c r="M681" s="148"/>
      <c r="T681" s="56"/>
      <c r="AT681" s="19" t="s">
        <v>175</v>
      </c>
      <c r="AU681" s="19" t="s">
        <v>87</v>
      </c>
    </row>
    <row r="682" spans="2:65" s="1" customFormat="1" ht="19.2">
      <c r="B682" s="35"/>
      <c r="D682" s="150" t="s">
        <v>443</v>
      </c>
      <c r="F682" s="187" t="s">
        <v>2855</v>
      </c>
      <c r="I682" s="147"/>
      <c r="L682" s="35"/>
      <c r="M682" s="148"/>
      <c r="T682" s="56"/>
      <c r="AT682" s="19" t="s">
        <v>443</v>
      </c>
      <c r="AU682" s="19" t="s">
        <v>87</v>
      </c>
    </row>
    <row r="683" spans="2:65" s="12" customFormat="1" ht="20.399999999999999">
      <c r="B683" s="149"/>
      <c r="D683" s="150" t="s">
        <v>177</v>
      </c>
      <c r="E683" s="151" t="s">
        <v>31</v>
      </c>
      <c r="F683" s="152" t="s">
        <v>3510</v>
      </c>
      <c r="H683" s="151" t="s">
        <v>31</v>
      </c>
      <c r="I683" s="153"/>
      <c r="L683" s="149"/>
      <c r="M683" s="154"/>
      <c r="T683" s="155"/>
      <c r="AT683" s="151" t="s">
        <v>177</v>
      </c>
      <c r="AU683" s="151" t="s">
        <v>87</v>
      </c>
      <c r="AV683" s="12" t="s">
        <v>39</v>
      </c>
      <c r="AW683" s="12" t="s">
        <v>38</v>
      </c>
      <c r="AX683" s="12" t="s">
        <v>78</v>
      </c>
      <c r="AY683" s="151" t="s">
        <v>165</v>
      </c>
    </row>
    <row r="684" spans="2:65" s="12" customFormat="1" ht="10.199999999999999">
      <c r="B684" s="149"/>
      <c r="D684" s="150" t="s">
        <v>177</v>
      </c>
      <c r="E684" s="151" t="s">
        <v>31</v>
      </c>
      <c r="F684" s="152" t="s">
        <v>543</v>
      </c>
      <c r="H684" s="151" t="s">
        <v>31</v>
      </c>
      <c r="I684" s="153"/>
      <c r="L684" s="149"/>
      <c r="M684" s="154"/>
      <c r="T684" s="155"/>
      <c r="AT684" s="151" t="s">
        <v>177</v>
      </c>
      <c r="AU684" s="151" t="s">
        <v>87</v>
      </c>
      <c r="AV684" s="12" t="s">
        <v>39</v>
      </c>
      <c r="AW684" s="12" t="s">
        <v>38</v>
      </c>
      <c r="AX684" s="12" t="s">
        <v>78</v>
      </c>
      <c r="AY684" s="151" t="s">
        <v>165</v>
      </c>
    </row>
    <row r="685" spans="2:65" s="13" customFormat="1" ht="10.199999999999999">
      <c r="B685" s="156"/>
      <c r="D685" s="150" t="s">
        <v>177</v>
      </c>
      <c r="E685" s="157" t="s">
        <v>31</v>
      </c>
      <c r="F685" s="158" t="s">
        <v>3511</v>
      </c>
      <c r="H685" s="159">
        <v>112.744</v>
      </c>
      <c r="I685" s="160"/>
      <c r="L685" s="156"/>
      <c r="M685" s="161"/>
      <c r="T685" s="162"/>
      <c r="AT685" s="157" t="s">
        <v>177</v>
      </c>
      <c r="AU685" s="157" t="s">
        <v>87</v>
      </c>
      <c r="AV685" s="13" t="s">
        <v>87</v>
      </c>
      <c r="AW685" s="13" t="s">
        <v>38</v>
      </c>
      <c r="AX685" s="13" t="s">
        <v>78</v>
      </c>
      <c r="AY685" s="157" t="s">
        <v>165</v>
      </c>
    </row>
    <row r="686" spans="2:65" s="12" customFormat="1" ht="10.199999999999999">
      <c r="B686" s="149"/>
      <c r="D686" s="150" t="s">
        <v>177</v>
      </c>
      <c r="E686" s="151" t="s">
        <v>31</v>
      </c>
      <c r="F686" s="152" t="s">
        <v>545</v>
      </c>
      <c r="H686" s="151" t="s">
        <v>31</v>
      </c>
      <c r="I686" s="153"/>
      <c r="L686" s="149"/>
      <c r="M686" s="154"/>
      <c r="T686" s="155"/>
      <c r="AT686" s="151" t="s">
        <v>177</v>
      </c>
      <c r="AU686" s="151" t="s">
        <v>87</v>
      </c>
      <c r="AV686" s="12" t="s">
        <v>39</v>
      </c>
      <c r="AW686" s="12" t="s">
        <v>38</v>
      </c>
      <c r="AX686" s="12" t="s">
        <v>78</v>
      </c>
      <c r="AY686" s="151" t="s">
        <v>165</v>
      </c>
    </row>
    <row r="687" spans="2:65" s="13" customFormat="1" ht="10.199999999999999">
      <c r="B687" s="156"/>
      <c r="D687" s="150" t="s">
        <v>177</v>
      </c>
      <c r="E687" s="157" t="s">
        <v>31</v>
      </c>
      <c r="F687" s="158" t="s">
        <v>3279</v>
      </c>
      <c r="H687" s="159">
        <v>15.651999999999999</v>
      </c>
      <c r="I687" s="160"/>
      <c r="L687" s="156"/>
      <c r="M687" s="161"/>
      <c r="T687" s="162"/>
      <c r="AT687" s="157" t="s">
        <v>177</v>
      </c>
      <c r="AU687" s="157" t="s">
        <v>87</v>
      </c>
      <c r="AV687" s="13" t="s">
        <v>87</v>
      </c>
      <c r="AW687" s="13" t="s">
        <v>38</v>
      </c>
      <c r="AX687" s="13" t="s">
        <v>78</v>
      </c>
      <c r="AY687" s="157" t="s">
        <v>165</v>
      </c>
    </row>
    <row r="688" spans="2:65" s="12" customFormat="1" ht="10.199999999999999">
      <c r="B688" s="149"/>
      <c r="D688" s="150" t="s">
        <v>177</v>
      </c>
      <c r="E688" s="151" t="s">
        <v>31</v>
      </c>
      <c r="F688" s="152" t="s">
        <v>3286</v>
      </c>
      <c r="H688" s="151" t="s">
        <v>31</v>
      </c>
      <c r="I688" s="153"/>
      <c r="L688" s="149"/>
      <c r="M688" s="154"/>
      <c r="T688" s="155"/>
      <c r="AT688" s="151" t="s">
        <v>177</v>
      </c>
      <c r="AU688" s="151" t="s">
        <v>87</v>
      </c>
      <c r="AV688" s="12" t="s">
        <v>39</v>
      </c>
      <c r="AW688" s="12" t="s">
        <v>38</v>
      </c>
      <c r="AX688" s="12" t="s">
        <v>78</v>
      </c>
      <c r="AY688" s="151" t="s">
        <v>165</v>
      </c>
    </row>
    <row r="689" spans="2:65" s="13" customFormat="1" ht="10.199999999999999">
      <c r="B689" s="156"/>
      <c r="D689" s="150" t="s">
        <v>177</v>
      </c>
      <c r="E689" s="157" t="s">
        <v>31</v>
      </c>
      <c r="F689" s="158" t="s">
        <v>3512</v>
      </c>
      <c r="H689" s="159">
        <v>143.62899999999999</v>
      </c>
      <c r="I689" s="160"/>
      <c r="L689" s="156"/>
      <c r="M689" s="161"/>
      <c r="T689" s="162"/>
      <c r="AT689" s="157" t="s">
        <v>177</v>
      </c>
      <c r="AU689" s="157" t="s">
        <v>87</v>
      </c>
      <c r="AV689" s="13" t="s">
        <v>87</v>
      </c>
      <c r="AW689" s="13" t="s">
        <v>38</v>
      </c>
      <c r="AX689" s="13" t="s">
        <v>78</v>
      </c>
      <c r="AY689" s="157" t="s">
        <v>165</v>
      </c>
    </row>
    <row r="690" spans="2:65" s="14" customFormat="1" ht="10.199999999999999">
      <c r="B690" s="163"/>
      <c r="D690" s="150" t="s">
        <v>177</v>
      </c>
      <c r="E690" s="164" t="s">
        <v>31</v>
      </c>
      <c r="F690" s="165" t="s">
        <v>180</v>
      </c>
      <c r="H690" s="166">
        <v>272.02499999999998</v>
      </c>
      <c r="I690" s="167"/>
      <c r="L690" s="163"/>
      <c r="M690" s="168"/>
      <c r="T690" s="169"/>
      <c r="AT690" s="164" t="s">
        <v>177</v>
      </c>
      <c r="AU690" s="164" t="s">
        <v>87</v>
      </c>
      <c r="AV690" s="14" t="s">
        <v>173</v>
      </c>
      <c r="AW690" s="14" t="s">
        <v>38</v>
      </c>
      <c r="AX690" s="14" t="s">
        <v>39</v>
      </c>
      <c r="AY690" s="164" t="s">
        <v>165</v>
      </c>
    </row>
    <row r="691" spans="2:65" s="1" customFormat="1" ht="24.15" customHeight="1">
      <c r="B691" s="35"/>
      <c r="C691" s="132" t="s">
        <v>1157</v>
      </c>
      <c r="D691" s="132" t="s">
        <v>168</v>
      </c>
      <c r="E691" s="133" t="s">
        <v>2871</v>
      </c>
      <c r="F691" s="134" t="s">
        <v>2872</v>
      </c>
      <c r="G691" s="135" t="s">
        <v>183</v>
      </c>
      <c r="H691" s="136">
        <v>544.04999999999995</v>
      </c>
      <c r="I691" s="137"/>
      <c r="J691" s="138">
        <f>ROUND(I691*H691,2)</f>
        <v>0</v>
      </c>
      <c r="K691" s="134" t="s">
        <v>172</v>
      </c>
      <c r="L691" s="35"/>
      <c r="M691" s="139" t="s">
        <v>31</v>
      </c>
      <c r="N691" s="140" t="s">
        <v>49</v>
      </c>
      <c r="P691" s="141">
        <f>O691*H691</f>
        <v>0</v>
      </c>
      <c r="Q691" s="141">
        <v>6.7582500000000004E-3</v>
      </c>
      <c r="R691" s="141">
        <f>Q691*H691</f>
        <v>3.6768259125</v>
      </c>
      <c r="S691" s="141">
        <v>0</v>
      </c>
      <c r="T691" s="142">
        <f>S691*H691</f>
        <v>0</v>
      </c>
      <c r="AR691" s="143" t="s">
        <v>313</v>
      </c>
      <c r="AT691" s="143" t="s">
        <v>168</v>
      </c>
      <c r="AU691" s="143" t="s">
        <v>87</v>
      </c>
      <c r="AY691" s="19" t="s">
        <v>165</v>
      </c>
      <c r="BE691" s="144">
        <f>IF(N691="základní",J691,0)</f>
        <v>0</v>
      </c>
      <c r="BF691" s="144">
        <f>IF(N691="snížená",J691,0)</f>
        <v>0</v>
      </c>
      <c r="BG691" s="144">
        <f>IF(N691="zákl. přenesená",J691,0)</f>
        <v>0</v>
      </c>
      <c r="BH691" s="144">
        <f>IF(N691="sníž. přenesená",J691,0)</f>
        <v>0</v>
      </c>
      <c r="BI691" s="144">
        <f>IF(N691="nulová",J691,0)</f>
        <v>0</v>
      </c>
      <c r="BJ691" s="19" t="s">
        <v>39</v>
      </c>
      <c r="BK691" s="144">
        <f>ROUND(I691*H691,2)</f>
        <v>0</v>
      </c>
      <c r="BL691" s="19" t="s">
        <v>313</v>
      </c>
      <c r="BM691" s="143" t="s">
        <v>3513</v>
      </c>
    </row>
    <row r="692" spans="2:65" s="1" customFormat="1" ht="10.199999999999999" hidden="1">
      <c r="B692" s="35"/>
      <c r="D692" s="145" t="s">
        <v>175</v>
      </c>
      <c r="F692" s="146" t="s">
        <v>2874</v>
      </c>
      <c r="I692" s="147"/>
      <c r="L692" s="35"/>
      <c r="M692" s="148"/>
      <c r="T692" s="56"/>
      <c r="AT692" s="19" t="s">
        <v>175</v>
      </c>
      <c r="AU692" s="19" t="s">
        <v>87</v>
      </c>
    </row>
    <row r="693" spans="2:65" s="1" customFormat="1" ht="28.8">
      <c r="B693" s="35"/>
      <c r="D693" s="150" t="s">
        <v>443</v>
      </c>
      <c r="F693" s="187" t="s">
        <v>2868</v>
      </c>
      <c r="I693" s="147"/>
      <c r="L693" s="35"/>
      <c r="M693" s="148"/>
      <c r="T693" s="56"/>
      <c r="AT693" s="19" t="s">
        <v>443</v>
      </c>
      <c r="AU693" s="19" t="s">
        <v>87</v>
      </c>
    </row>
    <row r="694" spans="2:65" s="12" customFormat="1" ht="20.399999999999999">
      <c r="B694" s="149"/>
      <c r="D694" s="150" t="s">
        <v>177</v>
      </c>
      <c r="E694" s="151" t="s">
        <v>31</v>
      </c>
      <c r="F694" s="152" t="s">
        <v>3510</v>
      </c>
      <c r="H694" s="151" t="s">
        <v>31</v>
      </c>
      <c r="I694" s="153"/>
      <c r="L694" s="149"/>
      <c r="M694" s="154"/>
      <c r="T694" s="155"/>
      <c r="AT694" s="151" t="s">
        <v>177</v>
      </c>
      <c r="AU694" s="151" t="s">
        <v>87</v>
      </c>
      <c r="AV694" s="12" t="s">
        <v>39</v>
      </c>
      <c r="AW694" s="12" t="s">
        <v>38</v>
      </c>
      <c r="AX694" s="12" t="s">
        <v>78</v>
      </c>
      <c r="AY694" s="151" t="s">
        <v>165</v>
      </c>
    </row>
    <row r="695" spans="2:65" s="12" customFormat="1" ht="10.199999999999999">
      <c r="B695" s="149"/>
      <c r="D695" s="150" t="s">
        <v>177</v>
      </c>
      <c r="E695" s="151" t="s">
        <v>31</v>
      </c>
      <c r="F695" s="152" t="s">
        <v>543</v>
      </c>
      <c r="H695" s="151" t="s">
        <v>31</v>
      </c>
      <c r="I695" s="153"/>
      <c r="L695" s="149"/>
      <c r="M695" s="154"/>
      <c r="T695" s="155"/>
      <c r="AT695" s="151" t="s">
        <v>177</v>
      </c>
      <c r="AU695" s="151" t="s">
        <v>87</v>
      </c>
      <c r="AV695" s="12" t="s">
        <v>39</v>
      </c>
      <c r="AW695" s="12" t="s">
        <v>38</v>
      </c>
      <c r="AX695" s="12" t="s">
        <v>78</v>
      </c>
      <c r="AY695" s="151" t="s">
        <v>165</v>
      </c>
    </row>
    <row r="696" spans="2:65" s="13" customFormat="1" ht="10.199999999999999">
      <c r="B696" s="156"/>
      <c r="D696" s="150" t="s">
        <v>177</v>
      </c>
      <c r="E696" s="157" t="s">
        <v>31</v>
      </c>
      <c r="F696" s="158" t="s">
        <v>3511</v>
      </c>
      <c r="H696" s="159">
        <v>112.744</v>
      </c>
      <c r="I696" s="160"/>
      <c r="L696" s="156"/>
      <c r="M696" s="161"/>
      <c r="T696" s="162"/>
      <c r="AT696" s="157" t="s">
        <v>177</v>
      </c>
      <c r="AU696" s="157" t="s">
        <v>87</v>
      </c>
      <c r="AV696" s="13" t="s">
        <v>87</v>
      </c>
      <c r="AW696" s="13" t="s">
        <v>38</v>
      </c>
      <c r="AX696" s="13" t="s">
        <v>78</v>
      </c>
      <c r="AY696" s="157" t="s">
        <v>165</v>
      </c>
    </row>
    <row r="697" spans="2:65" s="12" customFormat="1" ht="10.199999999999999">
      <c r="B697" s="149"/>
      <c r="D697" s="150" t="s">
        <v>177</v>
      </c>
      <c r="E697" s="151" t="s">
        <v>31</v>
      </c>
      <c r="F697" s="152" t="s">
        <v>545</v>
      </c>
      <c r="H697" s="151" t="s">
        <v>31</v>
      </c>
      <c r="I697" s="153"/>
      <c r="L697" s="149"/>
      <c r="M697" s="154"/>
      <c r="T697" s="155"/>
      <c r="AT697" s="151" t="s">
        <v>177</v>
      </c>
      <c r="AU697" s="151" t="s">
        <v>87</v>
      </c>
      <c r="AV697" s="12" t="s">
        <v>39</v>
      </c>
      <c r="AW697" s="12" t="s">
        <v>38</v>
      </c>
      <c r="AX697" s="12" t="s">
        <v>78</v>
      </c>
      <c r="AY697" s="151" t="s">
        <v>165</v>
      </c>
    </row>
    <row r="698" spans="2:65" s="13" customFormat="1" ht="10.199999999999999">
      <c r="B698" s="156"/>
      <c r="D698" s="150" t="s">
        <v>177</v>
      </c>
      <c r="E698" s="157" t="s">
        <v>31</v>
      </c>
      <c r="F698" s="158" t="s">
        <v>3279</v>
      </c>
      <c r="H698" s="159">
        <v>15.651999999999999</v>
      </c>
      <c r="I698" s="160"/>
      <c r="L698" s="156"/>
      <c r="M698" s="161"/>
      <c r="T698" s="162"/>
      <c r="AT698" s="157" t="s">
        <v>177</v>
      </c>
      <c r="AU698" s="157" t="s">
        <v>87</v>
      </c>
      <c r="AV698" s="13" t="s">
        <v>87</v>
      </c>
      <c r="AW698" s="13" t="s">
        <v>38</v>
      </c>
      <c r="AX698" s="13" t="s">
        <v>78</v>
      </c>
      <c r="AY698" s="157" t="s">
        <v>165</v>
      </c>
    </row>
    <row r="699" spans="2:65" s="12" customFormat="1" ht="10.199999999999999">
      <c r="B699" s="149"/>
      <c r="D699" s="150" t="s">
        <v>177</v>
      </c>
      <c r="E699" s="151" t="s">
        <v>31</v>
      </c>
      <c r="F699" s="152" t="s">
        <v>3286</v>
      </c>
      <c r="H699" s="151" t="s">
        <v>31</v>
      </c>
      <c r="I699" s="153"/>
      <c r="L699" s="149"/>
      <c r="M699" s="154"/>
      <c r="T699" s="155"/>
      <c r="AT699" s="151" t="s">
        <v>177</v>
      </c>
      <c r="AU699" s="151" t="s">
        <v>87</v>
      </c>
      <c r="AV699" s="12" t="s">
        <v>39</v>
      </c>
      <c r="AW699" s="12" t="s">
        <v>38</v>
      </c>
      <c r="AX699" s="12" t="s">
        <v>78</v>
      </c>
      <c r="AY699" s="151" t="s">
        <v>165</v>
      </c>
    </row>
    <row r="700" spans="2:65" s="13" customFormat="1" ht="10.199999999999999">
      <c r="B700" s="156"/>
      <c r="D700" s="150" t="s">
        <v>177</v>
      </c>
      <c r="E700" s="157" t="s">
        <v>31</v>
      </c>
      <c r="F700" s="158" t="s">
        <v>3512</v>
      </c>
      <c r="H700" s="159">
        <v>143.62899999999999</v>
      </c>
      <c r="I700" s="160"/>
      <c r="L700" s="156"/>
      <c r="M700" s="161"/>
      <c r="T700" s="162"/>
      <c r="AT700" s="157" t="s">
        <v>177</v>
      </c>
      <c r="AU700" s="157" t="s">
        <v>87</v>
      </c>
      <c r="AV700" s="13" t="s">
        <v>87</v>
      </c>
      <c r="AW700" s="13" t="s">
        <v>38</v>
      </c>
      <c r="AX700" s="13" t="s">
        <v>78</v>
      </c>
      <c r="AY700" s="157" t="s">
        <v>165</v>
      </c>
    </row>
    <row r="701" spans="2:65" s="15" customFormat="1" ht="10.199999999999999">
      <c r="B701" s="170"/>
      <c r="D701" s="150" t="s">
        <v>177</v>
      </c>
      <c r="E701" s="171" t="s">
        <v>31</v>
      </c>
      <c r="F701" s="172" t="s">
        <v>246</v>
      </c>
      <c r="H701" s="173">
        <v>272.02499999999998</v>
      </c>
      <c r="I701" s="174"/>
      <c r="L701" s="170"/>
      <c r="M701" s="175"/>
      <c r="T701" s="176"/>
      <c r="AT701" s="171" t="s">
        <v>177</v>
      </c>
      <c r="AU701" s="171" t="s">
        <v>87</v>
      </c>
      <c r="AV701" s="15" t="s">
        <v>166</v>
      </c>
      <c r="AW701" s="15" t="s">
        <v>38</v>
      </c>
      <c r="AX701" s="15" t="s">
        <v>78</v>
      </c>
      <c r="AY701" s="171" t="s">
        <v>165</v>
      </c>
    </row>
    <row r="702" spans="2:65" s="12" customFormat="1" ht="10.199999999999999">
      <c r="B702" s="149"/>
      <c r="D702" s="150" t="s">
        <v>177</v>
      </c>
      <c r="E702" s="151" t="s">
        <v>31</v>
      </c>
      <c r="F702" s="152" t="s">
        <v>3514</v>
      </c>
      <c r="H702" s="151" t="s">
        <v>31</v>
      </c>
      <c r="I702" s="153"/>
      <c r="L702" s="149"/>
      <c r="M702" s="154"/>
      <c r="T702" s="155"/>
      <c r="AT702" s="151" t="s">
        <v>177</v>
      </c>
      <c r="AU702" s="151" t="s">
        <v>87</v>
      </c>
      <c r="AV702" s="12" t="s">
        <v>39</v>
      </c>
      <c r="AW702" s="12" t="s">
        <v>38</v>
      </c>
      <c r="AX702" s="12" t="s">
        <v>78</v>
      </c>
      <c r="AY702" s="151" t="s">
        <v>165</v>
      </c>
    </row>
    <row r="703" spans="2:65" s="13" customFormat="1" ht="10.199999999999999">
      <c r="B703" s="156"/>
      <c r="D703" s="150" t="s">
        <v>177</v>
      </c>
      <c r="E703" s="157" t="s">
        <v>31</v>
      </c>
      <c r="F703" s="158" t="s">
        <v>3515</v>
      </c>
      <c r="H703" s="159">
        <v>272.02499999999998</v>
      </c>
      <c r="I703" s="160"/>
      <c r="L703" s="156"/>
      <c r="M703" s="161"/>
      <c r="T703" s="162"/>
      <c r="AT703" s="157" t="s">
        <v>177</v>
      </c>
      <c r="AU703" s="157" t="s">
        <v>87</v>
      </c>
      <c r="AV703" s="13" t="s">
        <v>87</v>
      </c>
      <c r="AW703" s="13" t="s">
        <v>38</v>
      </c>
      <c r="AX703" s="13" t="s">
        <v>78</v>
      </c>
      <c r="AY703" s="157" t="s">
        <v>165</v>
      </c>
    </row>
    <row r="704" spans="2:65" s="14" customFormat="1" ht="10.199999999999999">
      <c r="B704" s="163"/>
      <c r="D704" s="150" t="s">
        <v>177</v>
      </c>
      <c r="E704" s="164" t="s">
        <v>31</v>
      </c>
      <c r="F704" s="165" t="s">
        <v>180</v>
      </c>
      <c r="H704" s="166">
        <v>544.04999999999995</v>
      </c>
      <c r="I704" s="167"/>
      <c r="L704" s="163"/>
      <c r="M704" s="168"/>
      <c r="T704" s="169"/>
      <c r="AT704" s="164" t="s">
        <v>177</v>
      </c>
      <c r="AU704" s="164" t="s">
        <v>87</v>
      </c>
      <c r="AV704" s="14" t="s">
        <v>173</v>
      </c>
      <c r="AW704" s="14" t="s">
        <v>38</v>
      </c>
      <c r="AX704" s="14" t="s">
        <v>39</v>
      </c>
      <c r="AY704" s="164" t="s">
        <v>165</v>
      </c>
    </row>
    <row r="705" spans="2:65" s="1" customFormat="1" ht="55.5" customHeight="1">
      <c r="B705" s="35"/>
      <c r="C705" s="132" t="s">
        <v>1164</v>
      </c>
      <c r="D705" s="132" t="s">
        <v>168</v>
      </c>
      <c r="E705" s="133" t="s">
        <v>3516</v>
      </c>
      <c r="F705" s="134" t="s">
        <v>3517</v>
      </c>
      <c r="G705" s="135" t="s">
        <v>183</v>
      </c>
      <c r="H705" s="136">
        <v>261.15600000000001</v>
      </c>
      <c r="I705" s="137"/>
      <c r="J705" s="138">
        <f>ROUND(I705*H705,2)</f>
        <v>0</v>
      </c>
      <c r="K705" s="134" t="s">
        <v>172</v>
      </c>
      <c r="L705" s="35"/>
      <c r="M705" s="139" t="s">
        <v>31</v>
      </c>
      <c r="N705" s="140" t="s">
        <v>49</v>
      </c>
      <c r="P705" s="141">
        <f>O705*H705</f>
        <v>0</v>
      </c>
      <c r="Q705" s="141">
        <v>6.4000000000000005E-4</v>
      </c>
      <c r="R705" s="141">
        <f>Q705*H705</f>
        <v>0.16713984000000001</v>
      </c>
      <c r="S705" s="141">
        <v>0</v>
      </c>
      <c r="T705" s="142">
        <f>S705*H705</f>
        <v>0</v>
      </c>
      <c r="AR705" s="143" t="s">
        <v>313</v>
      </c>
      <c r="AT705" s="143" t="s">
        <v>168</v>
      </c>
      <c r="AU705" s="143" t="s">
        <v>87</v>
      </c>
      <c r="AY705" s="19" t="s">
        <v>165</v>
      </c>
      <c r="BE705" s="144">
        <f>IF(N705="základní",J705,0)</f>
        <v>0</v>
      </c>
      <c r="BF705" s="144">
        <f>IF(N705="snížená",J705,0)</f>
        <v>0</v>
      </c>
      <c r="BG705" s="144">
        <f>IF(N705="zákl. přenesená",J705,0)</f>
        <v>0</v>
      </c>
      <c r="BH705" s="144">
        <f>IF(N705="sníž. přenesená",J705,0)</f>
        <v>0</v>
      </c>
      <c r="BI705" s="144">
        <f>IF(N705="nulová",J705,0)</f>
        <v>0</v>
      </c>
      <c r="BJ705" s="19" t="s">
        <v>39</v>
      </c>
      <c r="BK705" s="144">
        <f>ROUND(I705*H705,2)</f>
        <v>0</v>
      </c>
      <c r="BL705" s="19" t="s">
        <v>313</v>
      </c>
      <c r="BM705" s="143" t="s">
        <v>3518</v>
      </c>
    </row>
    <row r="706" spans="2:65" s="1" customFormat="1" ht="10.199999999999999" hidden="1">
      <c r="B706" s="35"/>
      <c r="D706" s="145" t="s">
        <v>175</v>
      </c>
      <c r="F706" s="146" t="s">
        <v>3519</v>
      </c>
      <c r="I706" s="147"/>
      <c r="L706" s="35"/>
      <c r="M706" s="148"/>
      <c r="T706" s="56"/>
      <c r="AT706" s="19" t="s">
        <v>175</v>
      </c>
      <c r="AU706" s="19" t="s">
        <v>87</v>
      </c>
    </row>
    <row r="707" spans="2:65" s="12" customFormat="1" ht="10.199999999999999">
      <c r="B707" s="149"/>
      <c r="D707" s="150" t="s">
        <v>177</v>
      </c>
      <c r="E707" s="151" t="s">
        <v>31</v>
      </c>
      <c r="F707" s="152" t="s">
        <v>3291</v>
      </c>
      <c r="H707" s="151" t="s">
        <v>31</v>
      </c>
      <c r="I707" s="153"/>
      <c r="L707" s="149"/>
      <c r="M707" s="154"/>
      <c r="T707" s="155"/>
      <c r="AT707" s="151" t="s">
        <v>177</v>
      </c>
      <c r="AU707" s="151" t="s">
        <v>87</v>
      </c>
      <c r="AV707" s="12" t="s">
        <v>39</v>
      </c>
      <c r="AW707" s="12" t="s">
        <v>38</v>
      </c>
      <c r="AX707" s="12" t="s">
        <v>78</v>
      </c>
      <c r="AY707" s="151" t="s">
        <v>165</v>
      </c>
    </row>
    <row r="708" spans="2:65" s="12" customFormat="1" ht="10.199999999999999">
      <c r="B708" s="149"/>
      <c r="D708" s="150" t="s">
        <v>177</v>
      </c>
      <c r="E708" s="151" t="s">
        <v>31</v>
      </c>
      <c r="F708" s="152" t="s">
        <v>543</v>
      </c>
      <c r="H708" s="151" t="s">
        <v>31</v>
      </c>
      <c r="I708" s="153"/>
      <c r="L708" s="149"/>
      <c r="M708" s="154"/>
      <c r="T708" s="155"/>
      <c r="AT708" s="151" t="s">
        <v>177</v>
      </c>
      <c r="AU708" s="151" t="s">
        <v>87</v>
      </c>
      <c r="AV708" s="12" t="s">
        <v>39</v>
      </c>
      <c r="AW708" s="12" t="s">
        <v>38</v>
      </c>
      <c r="AX708" s="12" t="s">
        <v>78</v>
      </c>
      <c r="AY708" s="151" t="s">
        <v>165</v>
      </c>
    </row>
    <row r="709" spans="2:65" s="13" customFormat="1" ht="10.199999999999999">
      <c r="B709" s="156"/>
      <c r="D709" s="150" t="s">
        <v>177</v>
      </c>
      <c r="E709" s="157" t="s">
        <v>31</v>
      </c>
      <c r="F709" s="158" t="s">
        <v>3520</v>
      </c>
      <c r="H709" s="159">
        <v>107.137</v>
      </c>
      <c r="I709" s="160"/>
      <c r="L709" s="156"/>
      <c r="M709" s="161"/>
      <c r="T709" s="162"/>
      <c r="AT709" s="157" t="s">
        <v>177</v>
      </c>
      <c r="AU709" s="157" t="s">
        <v>87</v>
      </c>
      <c r="AV709" s="13" t="s">
        <v>87</v>
      </c>
      <c r="AW709" s="13" t="s">
        <v>38</v>
      </c>
      <c r="AX709" s="13" t="s">
        <v>78</v>
      </c>
      <c r="AY709" s="157" t="s">
        <v>165</v>
      </c>
    </row>
    <row r="710" spans="2:65" s="12" customFormat="1" ht="10.199999999999999">
      <c r="B710" s="149"/>
      <c r="D710" s="150" t="s">
        <v>177</v>
      </c>
      <c r="E710" s="151" t="s">
        <v>31</v>
      </c>
      <c r="F710" s="152" t="s">
        <v>545</v>
      </c>
      <c r="H710" s="151" t="s">
        <v>31</v>
      </c>
      <c r="I710" s="153"/>
      <c r="L710" s="149"/>
      <c r="M710" s="154"/>
      <c r="T710" s="155"/>
      <c r="AT710" s="151" t="s">
        <v>177</v>
      </c>
      <c r="AU710" s="151" t="s">
        <v>87</v>
      </c>
      <c r="AV710" s="12" t="s">
        <v>39</v>
      </c>
      <c r="AW710" s="12" t="s">
        <v>38</v>
      </c>
      <c r="AX710" s="12" t="s">
        <v>78</v>
      </c>
      <c r="AY710" s="151" t="s">
        <v>165</v>
      </c>
    </row>
    <row r="711" spans="2:65" s="13" customFormat="1" ht="10.199999999999999">
      <c r="B711" s="156"/>
      <c r="D711" s="150" t="s">
        <v>177</v>
      </c>
      <c r="E711" s="157" t="s">
        <v>31</v>
      </c>
      <c r="F711" s="158" t="s">
        <v>3521</v>
      </c>
      <c r="H711" s="159">
        <v>14.792</v>
      </c>
      <c r="I711" s="160"/>
      <c r="L711" s="156"/>
      <c r="M711" s="161"/>
      <c r="T711" s="162"/>
      <c r="AT711" s="157" t="s">
        <v>177</v>
      </c>
      <c r="AU711" s="157" t="s">
        <v>87</v>
      </c>
      <c r="AV711" s="13" t="s">
        <v>87</v>
      </c>
      <c r="AW711" s="13" t="s">
        <v>38</v>
      </c>
      <c r="AX711" s="13" t="s">
        <v>78</v>
      </c>
      <c r="AY711" s="157" t="s">
        <v>165</v>
      </c>
    </row>
    <row r="712" spans="2:65" s="12" customFormat="1" ht="10.199999999999999">
      <c r="B712" s="149"/>
      <c r="D712" s="150" t="s">
        <v>177</v>
      </c>
      <c r="E712" s="151" t="s">
        <v>31</v>
      </c>
      <c r="F712" s="152" t="s">
        <v>389</v>
      </c>
      <c r="H712" s="151" t="s">
        <v>31</v>
      </c>
      <c r="I712" s="153"/>
      <c r="L712" s="149"/>
      <c r="M712" s="154"/>
      <c r="T712" s="155"/>
      <c r="AT712" s="151" t="s">
        <v>177</v>
      </c>
      <c r="AU712" s="151" t="s">
        <v>87</v>
      </c>
      <c r="AV712" s="12" t="s">
        <v>39</v>
      </c>
      <c r="AW712" s="12" t="s">
        <v>38</v>
      </c>
      <c r="AX712" s="12" t="s">
        <v>78</v>
      </c>
      <c r="AY712" s="151" t="s">
        <v>165</v>
      </c>
    </row>
    <row r="713" spans="2:65" s="13" customFormat="1" ht="10.199999999999999">
      <c r="B713" s="156"/>
      <c r="D713" s="150" t="s">
        <v>177</v>
      </c>
      <c r="E713" s="157" t="s">
        <v>31</v>
      </c>
      <c r="F713" s="158" t="s">
        <v>3522</v>
      </c>
      <c r="H713" s="159">
        <v>127.569</v>
      </c>
      <c r="I713" s="160"/>
      <c r="L713" s="156"/>
      <c r="M713" s="161"/>
      <c r="T713" s="162"/>
      <c r="AT713" s="157" t="s">
        <v>177</v>
      </c>
      <c r="AU713" s="157" t="s">
        <v>87</v>
      </c>
      <c r="AV713" s="13" t="s">
        <v>87</v>
      </c>
      <c r="AW713" s="13" t="s">
        <v>38</v>
      </c>
      <c r="AX713" s="13" t="s">
        <v>78</v>
      </c>
      <c r="AY713" s="157" t="s">
        <v>165</v>
      </c>
    </row>
    <row r="714" spans="2:65" s="12" customFormat="1" ht="10.199999999999999">
      <c r="B714" s="149"/>
      <c r="D714" s="150" t="s">
        <v>177</v>
      </c>
      <c r="E714" s="151" t="s">
        <v>31</v>
      </c>
      <c r="F714" s="152" t="s">
        <v>3523</v>
      </c>
      <c r="H714" s="151" t="s">
        <v>31</v>
      </c>
      <c r="I714" s="153"/>
      <c r="L714" s="149"/>
      <c r="M714" s="154"/>
      <c r="T714" s="155"/>
      <c r="AT714" s="151" t="s">
        <v>177</v>
      </c>
      <c r="AU714" s="151" t="s">
        <v>87</v>
      </c>
      <c r="AV714" s="12" t="s">
        <v>39</v>
      </c>
      <c r="AW714" s="12" t="s">
        <v>38</v>
      </c>
      <c r="AX714" s="12" t="s">
        <v>78</v>
      </c>
      <c r="AY714" s="151" t="s">
        <v>165</v>
      </c>
    </row>
    <row r="715" spans="2:65" s="12" customFormat="1" ht="10.199999999999999">
      <c r="B715" s="149"/>
      <c r="D715" s="150" t="s">
        <v>177</v>
      </c>
      <c r="E715" s="151" t="s">
        <v>31</v>
      </c>
      <c r="F715" s="152" t="s">
        <v>3286</v>
      </c>
      <c r="H715" s="151" t="s">
        <v>31</v>
      </c>
      <c r="I715" s="153"/>
      <c r="L715" s="149"/>
      <c r="M715" s="154"/>
      <c r="T715" s="155"/>
      <c r="AT715" s="151" t="s">
        <v>177</v>
      </c>
      <c r="AU715" s="151" t="s">
        <v>87</v>
      </c>
      <c r="AV715" s="12" t="s">
        <v>39</v>
      </c>
      <c r="AW715" s="12" t="s">
        <v>38</v>
      </c>
      <c r="AX715" s="12" t="s">
        <v>78</v>
      </c>
      <c r="AY715" s="151" t="s">
        <v>165</v>
      </c>
    </row>
    <row r="716" spans="2:65" s="13" customFormat="1" ht="10.199999999999999">
      <c r="B716" s="156"/>
      <c r="D716" s="150" t="s">
        <v>177</v>
      </c>
      <c r="E716" s="157" t="s">
        <v>31</v>
      </c>
      <c r="F716" s="158" t="s">
        <v>3524</v>
      </c>
      <c r="H716" s="159">
        <v>11.657999999999999</v>
      </c>
      <c r="I716" s="160"/>
      <c r="L716" s="156"/>
      <c r="M716" s="161"/>
      <c r="T716" s="162"/>
      <c r="AT716" s="157" t="s">
        <v>177</v>
      </c>
      <c r="AU716" s="157" t="s">
        <v>87</v>
      </c>
      <c r="AV716" s="13" t="s">
        <v>87</v>
      </c>
      <c r="AW716" s="13" t="s">
        <v>38</v>
      </c>
      <c r="AX716" s="13" t="s">
        <v>78</v>
      </c>
      <c r="AY716" s="157" t="s">
        <v>165</v>
      </c>
    </row>
    <row r="717" spans="2:65" s="14" customFormat="1" ht="10.199999999999999">
      <c r="B717" s="163"/>
      <c r="D717" s="150" t="s">
        <v>177</v>
      </c>
      <c r="E717" s="164" t="s">
        <v>31</v>
      </c>
      <c r="F717" s="165" t="s">
        <v>180</v>
      </c>
      <c r="H717" s="166">
        <v>261.15600000000001</v>
      </c>
      <c r="I717" s="167"/>
      <c r="L717" s="163"/>
      <c r="M717" s="168"/>
      <c r="T717" s="169"/>
      <c r="AT717" s="164" t="s">
        <v>177</v>
      </c>
      <c r="AU717" s="164" t="s">
        <v>87</v>
      </c>
      <c r="AV717" s="14" t="s">
        <v>173</v>
      </c>
      <c r="AW717" s="14" t="s">
        <v>38</v>
      </c>
      <c r="AX717" s="14" t="s">
        <v>39</v>
      </c>
      <c r="AY717" s="164" t="s">
        <v>165</v>
      </c>
    </row>
    <row r="718" spans="2:65" s="1" customFormat="1" ht="24.15" customHeight="1">
      <c r="B718" s="35"/>
      <c r="C718" s="132" t="s">
        <v>1180</v>
      </c>
      <c r="D718" s="132" t="s">
        <v>168</v>
      </c>
      <c r="E718" s="133" t="s">
        <v>3525</v>
      </c>
      <c r="F718" s="134" t="s">
        <v>3526</v>
      </c>
      <c r="G718" s="135" t="s">
        <v>103</v>
      </c>
      <c r="H718" s="136">
        <v>65.64</v>
      </c>
      <c r="I718" s="137"/>
      <c r="J718" s="138">
        <f>ROUND(I718*H718,2)</f>
        <v>0</v>
      </c>
      <c r="K718" s="134" t="s">
        <v>172</v>
      </c>
      <c r="L718" s="35"/>
      <c r="M718" s="139" t="s">
        <v>31</v>
      </c>
      <c r="N718" s="140" t="s">
        <v>49</v>
      </c>
      <c r="P718" s="141">
        <f>O718*H718</f>
        <v>0</v>
      </c>
      <c r="Q718" s="141">
        <v>1.6000000000000001E-4</v>
      </c>
      <c r="R718" s="141">
        <f>Q718*H718</f>
        <v>1.05024E-2</v>
      </c>
      <c r="S718" s="141">
        <v>0</v>
      </c>
      <c r="T718" s="142">
        <f>S718*H718</f>
        <v>0</v>
      </c>
      <c r="AR718" s="143" t="s">
        <v>313</v>
      </c>
      <c r="AT718" s="143" t="s">
        <v>168</v>
      </c>
      <c r="AU718" s="143" t="s">
        <v>87</v>
      </c>
      <c r="AY718" s="19" t="s">
        <v>165</v>
      </c>
      <c r="BE718" s="144">
        <f>IF(N718="základní",J718,0)</f>
        <v>0</v>
      </c>
      <c r="BF718" s="144">
        <f>IF(N718="snížená",J718,0)</f>
        <v>0</v>
      </c>
      <c r="BG718" s="144">
        <f>IF(N718="zákl. přenesená",J718,0)</f>
        <v>0</v>
      </c>
      <c r="BH718" s="144">
        <f>IF(N718="sníž. přenesená",J718,0)</f>
        <v>0</v>
      </c>
      <c r="BI718" s="144">
        <f>IF(N718="nulová",J718,0)</f>
        <v>0</v>
      </c>
      <c r="BJ718" s="19" t="s">
        <v>39</v>
      </c>
      <c r="BK718" s="144">
        <f>ROUND(I718*H718,2)</f>
        <v>0</v>
      </c>
      <c r="BL718" s="19" t="s">
        <v>313</v>
      </c>
      <c r="BM718" s="143" t="s">
        <v>3527</v>
      </c>
    </row>
    <row r="719" spans="2:65" s="1" customFormat="1" ht="10.199999999999999" hidden="1">
      <c r="B719" s="35"/>
      <c r="D719" s="145" t="s">
        <v>175</v>
      </c>
      <c r="F719" s="146" t="s">
        <v>3528</v>
      </c>
      <c r="I719" s="147"/>
      <c r="L719" s="35"/>
      <c r="M719" s="148"/>
      <c r="T719" s="56"/>
      <c r="AT719" s="19" t="s">
        <v>175</v>
      </c>
      <c r="AU719" s="19" t="s">
        <v>87</v>
      </c>
    </row>
    <row r="720" spans="2:65" s="12" customFormat="1" ht="10.199999999999999">
      <c r="B720" s="149"/>
      <c r="D720" s="150" t="s">
        <v>177</v>
      </c>
      <c r="E720" s="151" t="s">
        <v>31</v>
      </c>
      <c r="F720" s="152" t="s">
        <v>3291</v>
      </c>
      <c r="H720" s="151" t="s">
        <v>31</v>
      </c>
      <c r="I720" s="153"/>
      <c r="L720" s="149"/>
      <c r="M720" s="154"/>
      <c r="T720" s="155"/>
      <c r="AT720" s="151" t="s">
        <v>177</v>
      </c>
      <c r="AU720" s="151" t="s">
        <v>87</v>
      </c>
      <c r="AV720" s="12" t="s">
        <v>39</v>
      </c>
      <c r="AW720" s="12" t="s">
        <v>38</v>
      </c>
      <c r="AX720" s="12" t="s">
        <v>78</v>
      </c>
      <c r="AY720" s="151" t="s">
        <v>165</v>
      </c>
    </row>
    <row r="721" spans="2:65" s="12" customFormat="1" ht="10.199999999999999">
      <c r="B721" s="149"/>
      <c r="D721" s="150" t="s">
        <v>177</v>
      </c>
      <c r="E721" s="151" t="s">
        <v>31</v>
      </c>
      <c r="F721" s="152" t="s">
        <v>543</v>
      </c>
      <c r="H721" s="151" t="s">
        <v>31</v>
      </c>
      <c r="I721" s="153"/>
      <c r="L721" s="149"/>
      <c r="M721" s="154"/>
      <c r="T721" s="155"/>
      <c r="AT721" s="151" t="s">
        <v>177</v>
      </c>
      <c r="AU721" s="151" t="s">
        <v>87</v>
      </c>
      <c r="AV721" s="12" t="s">
        <v>39</v>
      </c>
      <c r="AW721" s="12" t="s">
        <v>38</v>
      </c>
      <c r="AX721" s="12" t="s">
        <v>78</v>
      </c>
      <c r="AY721" s="151" t="s">
        <v>165</v>
      </c>
    </row>
    <row r="722" spans="2:65" s="13" customFormat="1" ht="10.199999999999999">
      <c r="B722" s="156"/>
      <c r="D722" s="150" t="s">
        <v>177</v>
      </c>
      <c r="E722" s="157" t="s">
        <v>31</v>
      </c>
      <c r="F722" s="158" t="s">
        <v>3529</v>
      </c>
      <c r="H722" s="159">
        <v>30.22</v>
      </c>
      <c r="I722" s="160"/>
      <c r="L722" s="156"/>
      <c r="M722" s="161"/>
      <c r="T722" s="162"/>
      <c r="AT722" s="157" t="s">
        <v>177</v>
      </c>
      <c r="AU722" s="157" t="s">
        <v>87</v>
      </c>
      <c r="AV722" s="13" t="s">
        <v>87</v>
      </c>
      <c r="AW722" s="13" t="s">
        <v>38</v>
      </c>
      <c r="AX722" s="13" t="s">
        <v>78</v>
      </c>
      <c r="AY722" s="157" t="s">
        <v>165</v>
      </c>
    </row>
    <row r="723" spans="2:65" s="12" customFormat="1" ht="10.199999999999999">
      <c r="B723" s="149"/>
      <c r="D723" s="150" t="s">
        <v>177</v>
      </c>
      <c r="E723" s="151" t="s">
        <v>31</v>
      </c>
      <c r="F723" s="152" t="s">
        <v>545</v>
      </c>
      <c r="H723" s="151" t="s">
        <v>31</v>
      </c>
      <c r="I723" s="153"/>
      <c r="L723" s="149"/>
      <c r="M723" s="154"/>
      <c r="T723" s="155"/>
      <c r="AT723" s="151" t="s">
        <v>177</v>
      </c>
      <c r="AU723" s="151" t="s">
        <v>87</v>
      </c>
      <c r="AV723" s="12" t="s">
        <v>39</v>
      </c>
      <c r="AW723" s="12" t="s">
        <v>38</v>
      </c>
      <c r="AX723" s="12" t="s">
        <v>78</v>
      </c>
      <c r="AY723" s="151" t="s">
        <v>165</v>
      </c>
    </row>
    <row r="724" spans="2:65" s="13" customFormat="1" ht="10.199999999999999">
      <c r="B724" s="156"/>
      <c r="D724" s="150" t="s">
        <v>177</v>
      </c>
      <c r="E724" s="157" t="s">
        <v>31</v>
      </c>
      <c r="F724" s="158" t="s">
        <v>3530</v>
      </c>
      <c r="H724" s="159">
        <v>4.3</v>
      </c>
      <c r="I724" s="160"/>
      <c r="L724" s="156"/>
      <c r="M724" s="161"/>
      <c r="T724" s="162"/>
      <c r="AT724" s="157" t="s">
        <v>177</v>
      </c>
      <c r="AU724" s="157" t="s">
        <v>87</v>
      </c>
      <c r="AV724" s="13" t="s">
        <v>87</v>
      </c>
      <c r="AW724" s="13" t="s">
        <v>38</v>
      </c>
      <c r="AX724" s="13" t="s">
        <v>78</v>
      </c>
      <c r="AY724" s="157" t="s">
        <v>165</v>
      </c>
    </row>
    <row r="725" spans="2:65" s="12" customFormat="1" ht="10.199999999999999">
      <c r="B725" s="149"/>
      <c r="D725" s="150" t="s">
        <v>177</v>
      </c>
      <c r="E725" s="151" t="s">
        <v>31</v>
      </c>
      <c r="F725" s="152" t="s">
        <v>389</v>
      </c>
      <c r="H725" s="151" t="s">
        <v>31</v>
      </c>
      <c r="I725" s="153"/>
      <c r="L725" s="149"/>
      <c r="M725" s="154"/>
      <c r="T725" s="155"/>
      <c r="AT725" s="151" t="s">
        <v>177</v>
      </c>
      <c r="AU725" s="151" t="s">
        <v>87</v>
      </c>
      <c r="AV725" s="12" t="s">
        <v>39</v>
      </c>
      <c r="AW725" s="12" t="s">
        <v>38</v>
      </c>
      <c r="AX725" s="12" t="s">
        <v>78</v>
      </c>
      <c r="AY725" s="151" t="s">
        <v>165</v>
      </c>
    </row>
    <row r="726" spans="2:65" s="13" customFormat="1" ht="10.199999999999999">
      <c r="B726" s="156"/>
      <c r="D726" s="150" t="s">
        <v>177</v>
      </c>
      <c r="E726" s="157" t="s">
        <v>31</v>
      </c>
      <c r="F726" s="158" t="s">
        <v>3446</v>
      </c>
      <c r="H726" s="159">
        <v>27.1</v>
      </c>
      <c r="I726" s="160"/>
      <c r="L726" s="156"/>
      <c r="M726" s="161"/>
      <c r="T726" s="162"/>
      <c r="AT726" s="157" t="s">
        <v>177</v>
      </c>
      <c r="AU726" s="157" t="s">
        <v>87</v>
      </c>
      <c r="AV726" s="13" t="s">
        <v>87</v>
      </c>
      <c r="AW726" s="13" t="s">
        <v>38</v>
      </c>
      <c r="AX726" s="13" t="s">
        <v>78</v>
      </c>
      <c r="AY726" s="157" t="s">
        <v>165</v>
      </c>
    </row>
    <row r="727" spans="2:65" s="12" customFormat="1" ht="10.199999999999999">
      <c r="B727" s="149"/>
      <c r="D727" s="150" t="s">
        <v>177</v>
      </c>
      <c r="E727" s="151" t="s">
        <v>31</v>
      </c>
      <c r="F727" s="152" t="s">
        <v>3286</v>
      </c>
      <c r="H727" s="151" t="s">
        <v>31</v>
      </c>
      <c r="I727" s="153"/>
      <c r="L727" s="149"/>
      <c r="M727" s="154"/>
      <c r="T727" s="155"/>
      <c r="AT727" s="151" t="s">
        <v>177</v>
      </c>
      <c r="AU727" s="151" t="s">
        <v>87</v>
      </c>
      <c r="AV727" s="12" t="s">
        <v>39</v>
      </c>
      <c r="AW727" s="12" t="s">
        <v>38</v>
      </c>
      <c r="AX727" s="12" t="s">
        <v>78</v>
      </c>
      <c r="AY727" s="151" t="s">
        <v>165</v>
      </c>
    </row>
    <row r="728" spans="2:65" s="13" customFormat="1" ht="10.199999999999999">
      <c r="B728" s="156"/>
      <c r="D728" s="150" t="s">
        <v>177</v>
      </c>
      <c r="E728" s="157" t="s">
        <v>31</v>
      </c>
      <c r="F728" s="158" t="s">
        <v>3531</v>
      </c>
      <c r="H728" s="159">
        <v>4.0199999999999996</v>
      </c>
      <c r="I728" s="160"/>
      <c r="L728" s="156"/>
      <c r="M728" s="161"/>
      <c r="T728" s="162"/>
      <c r="AT728" s="157" t="s">
        <v>177</v>
      </c>
      <c r="AU728" s="157" t="s">
        <v>87</v>
      </c>
      <c r="AV728" s="13" t="s">
        <v>87</v>
      </c>
      <c r="AW728" s="13" t="s">
        <v>38</v>
      </c>
      <c r="AX728" s="13" t="s">
        <v>78</v>
      </c>
      <c r="AY728" s="157" t="s">
        <v>165</v>
      </c>
    </row>
    <row r="729" spans="2:65" s="14" customFormat="1" ht="10.199999999999999">
      <c r="B729" s="163"/>
      <c r="D729" s="150" t="s">
        <v>177</v>
      </c>
      <c r="E729" s="164" t="s">
        <v>31</v>
      </c>
      <c r="F729" s="165" t="s">
        <v>180</v>
      </c>
      <c r="H729" s="166">
        <v>65.64</v>
      </c>
      <c r="I729" s="167"/>
      <c r="L729" s="163"/>
      <c r="M729" s="168"/>
      <c r="T729" s="169"/>
      <c r="AT729" s="164" t="s">
        <v>177</v>
      </c>
      <c r="AU729" s="164" t="s">
        <v>87</v>
      </c>
      <c r="AV729" s="14" t="s">
        <v>173</v>
      </c>
      <c r="AW729" s="14" t="s">
        <v>38</v>
      </c>
      <c r="AX729" s="14" t="s">
        <v>39</v>
      </c>
      <c r="AY729" s="164" t="s">
        <v>165</v>
      </c>
    </row>
    <row r="730" spans="2:65" s="1" customFormat="1" ht="44.25" customHeight="1">
      <c r="B730" s="35"/>
      <c r="C730" s="132" t="s">
        <v>1191</v>
      </c>
      <c r="D730" s="132" t="s">
        <v>168</v>
      </c>
      <c r="E730" s="133" t="s">
        <v>3532</v>
      </c>
      <c r="F730" s="134" t="s">
        <v>3533</v>
      </c>
      <c r="G730" s="135" t="s">
        <v>171</v>
      </c>
      <c r="H730" s="136">
        <v>7</v>
      </c>
      <c r="I730" s="137"/>
      <c r="J730" s="138">
        <f>ROUND(I730*H730,2)</f>
        <v>0</v>
      </c>
      <c r="K730" s="134" t="s">
        <v>172</v>
      </c>
      <c r="L730" s="35"/>
      <c r="M730" s="139" t="s">
        <v>31</v>
      </c>
      <c r="N730" s="140" t="s">
        <v>49</v>
      </c>
      <c r="P730" s="141">
        <f>O730*H730</f>
        <v>0</v>
      </c>
      <c r="Q730" s="141">
        <v>1.3999999999999999E-4</v>
      </c>
      <c r="R730" s="141">
        <f>Q730*H730</f>
        <v>9.7999999999999997E-4</v>
      </c>
      <c r="S730" s="141">
        <v>0</v>
      </c>
      <c r="T730" s="142">
        <f>S730*H730</f>
        <v>0</v>
      </c>
      <c r="AR730" s="143" t="s">
        <v>313</v>
      </c>
      <c r="AT730" s="143" t="s">
        <v>168</v>
      </c>
      <c r="AU730" s="143" t="s">
        <v>87</v>
      </c>
      <c r="AY730" s="19" t="s">
        <v>165</v>
      </c>
      <c r="BE730" s="144">
        <f>IF(N730="základní",J730,0)</f>
        <v>0</v>
      </c>
      <c r="BF730" s="144">
        <f>IF(N730="snížená",J730,0)</f>
        <v>0</v>
      </c>
      <c r="BG730" s="144">
        <f>IF(N730="zákl. přenesená",J730,0)</f>
        <v>0</v>
      </c>
      <c r="BH730" s="144">
        <f>IF(N730="sníž. přenesená",J730,0)</f>
        <v>0</v>
      </c>
      <c r="BI730" s="144">
        <f>IF(N730="nulová",J730,0)</f>
        <v>0</v>
      </c>
      <c r="BJ730" s="19" t="s">
        <v>39</v>
      </c>
      <c r="BK730" s="144">
        <f>ROUND(I730*H730,2)</f>
        <v>0</v>
      </c>
      <c r="BL730" s="19" t="s">
        <v>313</v>
      </c>
      <c r="BM730" s="143" t="s">
        <v>3534</v>
      </c>
    </row>
    <row r="731" spans="2:65" s="1" customFormat="1" ht="10.199999999999999" hidden="1">
      <c r="B731" s="35"/>
      <c r="D731" s="145" t="s">
        <v>175</v>
      </c>
      <c r="F731" s="146" t="s">
        <v>3535</v>
      </c>
      <c r="I731" s="147"/>
      <c r="L731" s="35"/>
      <c r="M731" s="148"/>
      <c r="T731" s="56"/>
      <c r="AT731" s="19" t="s">
        <v>175</v>
      </c>
      <c r="AU731" s="19" t="s">
        <v>87</v>
      </c>
    </row>
    <row r="732" spans="2:65" s="12" customFormat="1" ht="10.199999999999999">
      <c r="B732" s="149"/>
      <c r="D732" s="150" t="s">
        <v>177</v>
      </c>
      <c r="E732" s="151" t="s">
        <v>31</v>
      </c>
      <c r="F732" s="152" t="s">
        <v>3536</v>
      </c>
      <c r="H732" s="151" t="s">
        <v>31</v>
      </c>
      <c r="I732" s="153"/>
      <c r="L732" s="149"/>
      <c r="M732" s="154"/>
      <c r="T732" s="155"/>
      <c r="AT732" s="151" t="s">
        <v>177</v>
      </c>
      <c r="AU732" s="151" t="s">
        <v>87</v>
      </c>
      <c r="AV732" s="12" t="s">
        <v>39</v>
      </c>
      <c r="AW732" s="12" t="s">
        <v>38</v>
      </c>
      <c r="AX732" s="12" t="s">
        <v>78</v>
      </c>
      <c r="AY732" s="151" t="s">
        <v>165</v>
      </c>
    </row>
    <row r="733" spans="2:65" s="13" customFormat="1" ht="10.199999999999999">
      <c r="B733" s="156"/>
      <c r="D733" s="150" t="s">
        <v>177</v>
      </c>
      <c r="E733" s="157" t="s">
        <v>31</v>
      </c>
      <c r="F733" s="158" t="s">
        <v>214</v>
      </c>
      <c r="H733" s="159">
        <v>7</v>
      </c>
      <c r="I733" s="160"/>
      <c r="L733" s="156"/>
      <c r="M733" s="161"/>
      <c r="T733" s="162"/>
      <c r="AT733" s="157" t="s">
        <v>177</v>
      </c>
      <c r="AU733" s="157" t="s">
        <v>87</v>
      </c>
      <c r="AV733" s="13" t="s">
        <v>87</v>
      </c>
      <c r="AW733" s="13" t="s">
        <v>38</v>
      </c>
      <c r="AX733" s="13" t="s">
        <v>78</v>
      </c>
      <c r="AY733" s="157" t="s">
        <v>165</v>
      </c>
    </row>
    <row r="734" spans="2:65" s="14" customFormat="1" ht="10.199999999999999">
      <c r="B734" s="163"/>
      <c r="D734" s="150" t="s">
        <v>177</v>
      </c>
      <c r="E734" s="164" t="s">
        <v>31</v>
      </c>
      <c r="F734" s="165" t="s">
        <v>180</v>
      </c>
      <c r="H734" s="166">
        <v>7</v>
      </c>
      <c r="I734" s="167"/>
      <c r="L734" s="163"/>
      <c r="M734" s="168"/>
      <c r="T734" s="169"/>
      <c r="AT734" s="164" t="s">
        <v>177</v>
      </c>
      <c r="AU734" s="164" t="s">
        <v>87</v>
      </c>
      <c r="AV734" s="14" t="s">
        <v>173</v>
      </c>
      <c r="AW734" s="14" t="s">
        <v>38</v>
      </c>
      <c r="AX734" s="14" t="s">
        <v>39</v>
      </c>
      <c r="AY734" s="164" t="s">
        <v>165</v>
      </c>
    </row>
    <row r="735" spans="2:65" s="1" customFormat="1" ht="33" customHeight="1">
      <c r="B735" s="35"/>
      <c r="C735" s="132" t="s">
        <v>1199</v>
      </c>
      <c r="D735" s="132" t="s">
        <v>168</v>
      </c>
      <c r="E735" s="133" t="s">
        <v>3537</v>
      </c>
      <c r="F735" s="134" t="s">
        <v>3538</v>
      </c>
      <c r="G735" s="135" t="s">
        <v>103</v>
      </c>
      <c r="H735" s="136">
        <v>5</v>
      </c>
      <c r="I735" s="137"/>
      <c r="J735" s="138">
        <f>ROUND(I735*H735,2)</f>
        <v>0</v>
      </c>
      <c r="K735" s="134" t="s">
        <v>172</v>
      </c>
      <c r="L735" s="35"/>
      <c r="M735" s="139" t="s">
        <v>31</v>
      </c>
      <c r="N735" s="140" t="s">
        <v>49</v>
      </c>
      <c r="P735" s="141">
        <f>O735*H735</f>
        <v>0</v>
      </c>
      <c r="Q735" s="141">
        <v>1E-4</v>
      </c>
      <c r="R735" s="141">
        <f>Q735*H735</f>
        <v>5.0000000000000001E-4</v>
      </c>
      <c r="S735" s="141">
        <v>0</v>
      </c>
      <c r="T735" s="142">
        <f>S735*H735</f>
        <v>0</v>
      </c>
      <c r="AR735" s="143" t="s">
        <v>313</v>
      </c>
      <c r="AT735" s="143" t="s">
        <v>168</v>
      </c>
      <c r="AU735" s="143" t="s">
        <v>87</v>
      </c>
      <c r="AY735" s="19" t="s">
        <v>165</v>
      </c>
      <c r="BE735" s="144">
        <f>IF(N735="základní",J735,0)</f>
        <v>0</v>
      </c>
      <c r="BF735" s="144">
        <f>IF(N735="snížená",J735,0)</f>
        <v>0</v>
      </c>
      <c r="BG735" s="144">
        <f>IF(N735="zákl. přenesená",J735,0)</f>
        <v>0</v>
      </c>
      <c r="BH735" s="144">
        <f>IF(N735="sníž. přenesená",J735,0)</f>
        <v>0</v>
      </c>
      <c r="BI735" s="144">
        <f>IF(N735="nulová",J735,0)</f>
        <v>0</v>
      </c>
      <c r="BJ735" s="19" t="s">
        <v>39</v>
      </c>
      <c r="BK735" s="144">
        <f>ROUND(I735*H735,2)</f>
        <v>0</v>
      </c>
      <c r="BL735" s="19" t="s">
        <v>313</v>
      </c>
      <c r="BM735" s="143" t="s">
        <v>3539</v>
      </c>
    </row>
    <row r="736" spans="2:65" s="1" customFormat="1" ht="10.199999999999999" hidden="1">
      <c r="B736" s="35"/>
      <c r="D736" s="145" t="s">
        <v>175</v>
      </c>
      <c r="F736" s="146" t="s">
        <v>3540</v>
      </c>
      <c r="I736" s="147"/>
      <c r="L736" s="35"/>
      <c r="M736" s="148"/>
      <c r="T736" s="56"/>
      <c r="AT736" s="19" t="s">
        <v>175</v>
      </c>
      <c r="AU736" s="19" t="s">
        <v>87</v>
      </c>
    </row>
    <row r="737" spans="2:65" s="12" customFormat="1" ht="10.199999999999999">
      <c r="B737" s="149"/>
      <c r="D737" s="150" t="s">
        <v>177</v>
      </c>
      <c r="E737" s="151" t="s">
        <v>31</v>
      </c>
      <c r="F737" s="152" t="s">
        <v>3541</v>
      </c>
      <c r="H737" s="151" t="s">
        <v>31</v>
      </c>
      <c r="I737" s="153"/>
      <c r="L737" s="149"/>
      <c r="M737" s="154"/>
      <c r="T737" s="155"/>
      <c r="AT737" s="151" t="s">
        <v>177</v>
      </c>
      <c r="AU737" s="151" t="s">
        <v>87</v>
      </c>
      <c r="AV737" s="12" t="s">
        <v>39</v>
      </c>
      <c r="AW737" s="12" t="s">
        <v>38</v>
      </c>
      <c r="AX737" s="12" t="s">
        <v>78</v>
      </c>
      <c r="AY737" s="151" t="s">
        <v>165</v>
      </c>
    </row>
    <row r="738" spans="2:65" s="13" customFormat="1" ht="10.199999999999999">
      <c r="B738" s="156"/>
      <c r="D738" s="150" t="s">
        <v>177</v>
      </c>
      <c r="E738" s="157" t="s">
        <v>31</v>
      </c>
      <c r="F738" s="158" t="s">
        <v>3542</v>
      </c>
      <c r="H738" s="159">
        <v>5</v>
      </c>
      <c r="I738" s="160"/>
      <c r="L738" s="156"/>
      <c r="M738" s="161"/>
      <c r="T738" s="162"/>
      <c r="AT738" s="157" t="s">
        <v>177</v>
      </c>
      <c r="AU738" s="157" t="s">
        <v>87</v>
      </c>
      <c r="AV738" s="13" t="s">
        <v>87</v>
      </c>
      <c r="AW738" s="13" t="s">
        <v>38</v>
      </c>
      <c r="AX738" s="13" t="s">
        <v>78</v>
      </c>
      <c r="AY738" s="157" t="s">
        <v>165</v>
      </c>
    </row>
    <row r="739" spans="2:65" s="14" customFormat="1" ht="10.199999999999999">
      <c r="B739" s="163"/>
      <c r="D739" s="150" t="s">
        <v>177</v>
      </c>
      <c r="E739" s="164" t="s">
        <v>31</v>
      </c>
      <c r="F739" s="165" t="s">
        <v>180</v>
      </c>
      <c r="H739" s="166">
        <v>5</v>
      </c>
      <c r="I739" s="167"/>
      <c r="L739" s="163"/>
      <c r="M739" s="168"/>
      <c r="T739" s="169"/>
      <c r="AT739" s="164" t="s">
        <v>177</v>
      </c>
      <c r="AU739" s="164" t="s">
        <v>87</v>
      </c>
      <c r="AV739" s="14" t="s">
        <v>173</v>
      </c>
      <c r="AW739" s="14" t="s">
        <v>38</v>
      </c>
      <c r="AX739" s="14" t="s">
        <v>39</v>
      </c>
      <c r="AY739" s="164" t="s">
        <v>165</v>
      </c>
    </row>
    <row r="740" spans="2:65" s="1" customFormat="1" ht="55.5" customHeight="1">
      <c r="B740" s="35"/>
      <c r="C740" s="132" t="s">
        <v>1208</v>
      </c>
      <c r="D740" s="132" t="s">
        <v>168</v>
      </c>
      <c r="E740" s="133" t="s">
        <v>2875</v>
      </c>
      <c r="F740" s="134" t="s">
        <v>2876</v>
      </c>
      <c r="G740" s="135" t="s">
        <v>1278</v>
      </c>
      <c r="H740" s="136">
        <v>3.9649999999999999</v>
      </c>
      <c r="I740" s="137"/>
      <c r="J740" s="138">
        <f>ROUND(I740*H740,2)</f>
        <v>0</v>
      </c>
      <c r="K740" s="134" t="s">
        <v>172</v>
      </c>
      <c r="L740" s="35"/>
      <c r="M740" s="139" t="s">
        <v>31</v>
      </c>
      <c r="N740" s="140" t="s">
        <v>49</v>
      </c>
      <c r="P740" s="141">
        <f>O740*H740</f>
        <v>0</v>
      </c>
      <c r="Q740" s="141">
        <v>0</v>
      </c>
      <c r="R740" s="141">
        <f>Q740*H740</f>
        <v>0</v>
      </c>
      <c r="S740" s="141">
        <v>0</v>
      </c>
      <c r="T740" s="142">
        <f>S740*H740</f>
        <v>0</v>
      </c>
      <c r="AR740" s="143" t="s">
        <v>313</v>
      </c>
      <c r="AT740" s="143" t="s">
        <v>168</v>
      </c>
      <c r="AU740" s="143" t="s">
        <v>87</v>
      </c>
      <c r="AY740" s="19" t="s">
        <v>165</v>
      </c>
      <c r="BE740" s="144">
        <f>IF(N740="základní",J740,0)</f>
        <v>0</v>
      </c>
      <c r="BF740" s="144">
        <f>IF(N740="snížená",J740,0)</f>
        <v>0</v>
      </c>
      <c r="BG740" s="144">
        <f>IF(N740="zákl. přenesená",J740,0)</f>
        <v>0</v>
      </c>
      <c r="BH740" s="144">
        <f>IF(N740="sníž. přenesená",J740,0)</f>
        <v>0</v>
      </c>
      <c r="BI740" s="144">
        <f>IF(N740="nulová",J740,0)</f>
        <v>0</v>
      </c>
      <c r="BJ740" s="19" t="s">
        <v>39</v>
      </c>
      <c r="BK740" s="144">
        <f>ROUND(I740*H740,2)</f>
        <v>0</v>
      </c>
      <c r="BL740" s="19" t="s">
        <v>313</v>
      </c>
      <c r="BM740" s="143" t="s">
        <v>3543</v>
      </c>
    </row>
    <row r="741" spans="2:65" s="1" customFormat="1" ht="10.199999999999999" hidden="1">
      <c r="B741" s="35"/>
      <c r="D741" s="145" t="s">
        <v>175</v>
      </c>
      <c r="F741" s="146" t="s">
        <v>2878</v>
      </c>
      <c r="I741" s="147"/>
      <c r="L741" s="35"/>
      <c r="M741" s="148"/>
      <c r="T741" s="56"/>
      <c r="AT741" s="19" t="s">
        <v>175</v>
      </c>
      <c r="AU741" s="19" t="s">
        <v>87</v>
      </c>
    </row>
    <row r="742" spans="2:65" s="11" customFormat="1" ht="22.8" customHeight="1">
      <c r="B742" s="120"/>
      <c r="D742" s="121" t="s">
        <v>77</v>
      </c>
      <c r="E742" s="130" t="s">
        <v>1464</v>
      </c>
      <c r="F742" s="130" t="s">
        <v>1465</v>
      </c>
      <c r="I742" s="123"/>
      <c r="J742" s="131">
        <f>BK742</f>
        <v>0</v>
      </c>
      <c r="L742" s="120"/>
      <c r="M742" s="125"/>
      <c r="P742" s="126">
        <f>SUM(P743:P748)</f>
        <v>0</v>
      </c>
      <c r="R742" s="126">
        <f>SUM(R743:R748)</f>
        <v>5.5999999999999991E-3</v>
      </c>
      <c r="T742" s="127">
        <f>SUM(T743:T748)</f>
        <v>0</v>
      </c>
      <c r="AR742" s="121" t="s">
        <v>87</v>
      </c>
      <c r="AT742" s="128" t="s">
        <v>77</v>
      </c>
      <c r="AU742" s="128" t="s">
        <v>39</v>
      </c>
      <c r="AY742" s="121" t="s">
        <v>165</v>
      </c>
      <c r="BK742" s="129">
        <f>SUM(BK743:BK748)</f>
        <v>0</v>
      </c>
    </row>
    <row r="743" spans="2:65" s="1" customFormat="1" ht="37.799999999999997" customHeight="1">
      <c r="B743" s="35"/>
      <c r="C743" s="132" t="s">
        <v>1213</v>
      </c>
      <c r="D743" s="132" t="s">
        <v>168</v>
      </c>
      <c r="E743" s="133" t="s">
        <v>3544</v>
      </c>
      <c r="F743" s="134" t="s">
        <v>3545</v>
      </c>
      <c r="G743" s="135" t="s">
        <v>171</v>
      </c>
      <c r="H743" s="136">
        <v>5</v>
      </c>
      <c r="I743" s="137"/>
      <c r="J743" s="138">
        <f>ROUND(I743*H743,2)</f>
        <v>0</v>
      </c>
      <c r="K743" s="134" t="s">
        <v>31</v>
      </c>
      <c r="L743" s="35"/>
      <c r="M743" s="139" t="s">
        <v>31</v>
      </c>
      <c r="N743" s="140" t="s">
        <v>49</v>
      </c>
      <c r="P743" s="141">
        <f>O743*H743</f>
        <v>0</v>
      </c>
      <c r="Q743" s="141">
        <v>1.1199999999999999E-3</v>
      </c>
      <c r="R743" s="141">
        <f>Q743*H743</f>
        <v>5.5999999999999991E-3</v>
      </c>
      <c r="S743" s="141">
        <v>0</v>
      </c>
      <c r="T743" s="142">
        <f>S743*H743</f>
        <v>0</v>
      </c>
      <c r="AR743" s="143" t="s">
        <v>313</v>
      </c>
      <c r="AT743" s="143" t="s">
        <v>168</v>
      </c>
      <c r="AU743" s="143" t="s">
        <v>87</v>
      </c>
      <c r="AY743" s="19" t="s">
        <v>165</v>
      </c>
      <c r="BE743" s="144">
        <f>IF(N743="základní",J743,0)</f>
        <v>0</v>
      </c>
      <c r="BF743" s="144">
        <f>IF(N743="snížená",J743,0)</f>
        <v>0</v>
      </c>
      <c r="BG743" s="144">
        <f>IF(N743="zákl. přenesená",J743,0)</f>
        <v>0</v>
      </c>
      <c r="BH743" s="144">
        <f>IF(N743="sníž. přenesená",J743,0)</f>
        <v>0</v>
      </c>
      <c r="BI743" s="144">
        <f>IF(N743="nulová",J743,0)</f>
        <v>0</v>
      </c>
      <c r="BJ743" s="19" t="s">
        <v>39</v>
      </c>
      <c r="BK743" s="144">
        <f>ROUND(I743*H743,2)</f>
        <v>0</v>
      </c>
      <c r="BL743" s="19" t="s">
        <v>313</v>
      </c>
      <c r="BM743" s="143" t="s">
        <v>3546</v>
      </c>
    </row>
    <row r="744" spans="2:65" s="12" customFormat="1" ht="10.199999999999999">
      <c r="B744" s="149"/>
      <c r="D744" s="150" t="s">
        <v>177</v>
      </c>
      <c r="E744" s="151" t="s">
        <v>31</v>
      </c>
      <c r="F744" s="152" t="s">
        <v>3547</v>
      </c>
      <c r="H744" s="151" t="s">
        <v>31</v>
      </c>
      <c r="I744" s="153"/>
      <c r="L744" s="149"/>
      <c r="M744" s="154"/>
      <c r="T744" s="155"/>
      <c r="AT744" s="151" t="s">
        <v>177</v>
      </c>
      <c r="AU744" s="151" t="s">
        <v>87</v>
      </c>
      <c r="AV744" s="12" t="s">
        <v>39</v>
      </c>
      <c r="AW744" s="12" t="s">
        <v>38</v>
      </c>
      <c r="AX744" s="12" t="s">
        <v>78</v>
      </c>
      <c r="AY744" s="151" t="s">
        <v>165</v>
      </c>
    </row>
    <row r="745" spans="2:65" s="13" customFormat="1" ht="10.199999999999999">
      <c r="B745" s="156"/>
      <c r="D745" s="150" t="s">
        <v>177</v>
      </c>
      <c r="E745" s="157" t="s">
        <v>31</v>
      </c>
      <c r="F745" s="158" t="s">
        <v>202</v>
      </c>
      <c r="H745" s="159">
        <v>5</v>
      </c>
      <c r="I745" s="160"/>
      <c r="L745" s="156"/>
      <c r="M745" s="161"/>
      <c r="T745" s="162"/>
      <c r="AT745" s="157" t="s">
        <v>177</v>
      </c>
      <c r="AU745" s="157" t="s">
        <v>87</v>
      </c>
      <c r="AV745" s="13" t="s">
        <v>87</v>
      </c>
      <c r="AW745" s="13" t="s">
        <v>38</v>
      </c>
      <c r="AX745" s="13" t="s">
        <v>78</v>
      </c>
      <c r="AY745" s="157" t="s">
        <v>165</v>
      </c>
    </row>
    <row r="746" spans="2:65" s="14" customFormat="1" ht="10.199999999999999">
      <c r="B746" s="163"/>
      <c r="D746" s="150" t="s">
        <v>177</v>
      </c>
      <c r="E746" s="164" t="s">
        <v>31</v>
      </c>
      <c r="F746" s="165" t="s">
        <v>180</v>
      </c>
      <c r="H746" s="166">
        <v>5</v>
      </c>
      <c r="I746" s="167"/>
      <c r="L746" s="163"/>
      <c r="M746" s="168"/>
      <c r="T746" s="169"/>
      <c r="AT746" s="164" t="s">
        <v>177</v>
      </c>
      <c r="AU746" s="164" t="s">
        <v>87</v>
      </c>
      <c r="AV746" s="14" t="s">
        <v>173</v>
      </c>
      <c r="AW746" s="14" t="s">
        <v>38</v>
      </c>
      <c r="AX746" s="14" t="s">
        <v>39</v>
      </c>
      <c r="AY746" s="164" t="s">
        <v>165</v>
      </c>
    </row>
    <row r="747" spans="2:65" s="1" customFormat="1" ht="49.05" customHeight="1">
      <c r="B747" s="35"/>
      <c r="C747" s="132" t="s">
        <v>1218</v>
      </c>
      <c r="D747" s="132" t="s">
        <v>168</v>
      </c>
      <c r="E747" s="133" t="s">
        <v>3548</v>
      </c>
      <c r="F747" s="134" t="s">
        <v>3549</v>
      </c>
      <c r="G747" s="135" t="s">
        <v>1539</v>
      </c>
      <c r="H747" s="188"/>
      <c r="I747" s="137"/>
      <c r="J747" s="138">
        <f>ROUND(I747*H747,2)</f>
        <v>0</v>
      </c>
      <c r="K747" s="134" t="s">
        <v>172</v>
      </c>
      <c r="L747" s="35"/>
      <c r="M747" s="139" t="s">
        <v>31</v>
      </c>
      <c r="N747" s="140" t="s">
        <v>49</v>
      </c>
      <c r="P747" s="141">
        <f>O747*H747</f>
        <v>0</v>
      </c>
      <c r="Q747" s="141">
        <v>0</v>
      </c>
      <c r="R747" s="141">
        <f>Q747*H747</f>
        <v>0</v>
      </c>
      <c r="S747" s="141">
        <v>0</v>
      </c>
      <c r="T747" s="142">
        <f>S747*H747</f>
        <v>0</v>
      </c>
      <c r="AR747" s="143" t="s">
        <v>313</v>
      </c>
      <c r="AT747" s="143" t="s">
        <v>168</v>
      </c>
      <c r="AU747" s="143" t="s">
        <v>87</v>
      </c>
      <c r="AY747" s="19" t="s">
        <v>165</v>
      </c>
      <c r="BE747" s="144">
        <f>IF(N747="základní",J747,0)</f>
        <v>0</v>
      </c>
      <c r="BF747" s="144">
        <f>IF(N747="snížená",J747,0)</f>
        <v>0</v>
      </c>
      <c r="BG747" s="144">
        <f>IF(N747="zákl. přenesená",J747,0)</f>
        <v>0</v>
      </c>
      <c r="BH747" s="144">
        <f>IF(N747="sníž. přenesená",J747,0)</f>
        <v>0</v>
      </c>
      <c r="BI747" s="144">
        <f>IF(N747="nulová",J747,0)</f>
        <v>0</v>
      </c>
      <c r="BJ747" s="19" t="s">
        <v>39</v>
      </c>
      <c r="BK747" s="144">
        <f>ROUND(I747*H747,2)</f>
        <v>0</v>
      </c>
      <c r="BL747" s="19" t="s">
        <v>313</v>
      </c>
      <c r="BM747" s="143" t="s">
        <v>3550</v>
      </c>
    </row>
    <row r="748" spans="2:65" s="1" customFormat="1" ht="10.199999999999999" hidden="1">
      <c r="B748" s="35"/>
      <c r="D748" s="145" t="s">
        <v>175</v>
      </c>
      <c r="F748" s="146" t="s">
        <v>3551</v>
      </c>
      <c r="I748" s="147"/>
      <c r="L748" s="35"/>
      <c r="M748" s="148"/>
      <c r="T748" s="56"/>
      <c r="AT748" s="19" t="s">
        <v>175</v>
      </c>
      <c r="AU748" s="19" t="s">
        <v>87</v>
      </c>
    </row>
    <row r="749" spans="2:65" s="11" customFormat="1" ht="22.8" customHeight="1">
      <c r="B749" s="120"/>
      <c r="D749" s="121" t="s">
        <v>77</v>
      </c>
      <c r="E749" s="130" t="s">
        <v>3552</v>
      </c>
      <c r="F749" s="130" t="s">
        <v>3553</v>
      </c>
      <c r="I749" s="123"/>
      <c r="J749" s="131">
        <f>BK749</f>
        <v>0</v>
      </c>
      <c r="L749" s="120"/>
      <c r="M749" s="125"/>
      <c r="P749" s="126">
        <f>SUM(P750:P760)</f>
        <v>0</v>
      </c>
      <c r="R749" s="126">
        <f>SUM(R750:R760)</f>
        <v>0.10979999999999999</v>
      </c>
      <c r="T749" s="127">
        <f>SUM(T750:T760)</f>
        <v>0</v>
      </c>
      <c r="AR749" s="121" t="s">
        <v>87</v>
      </c>
      <c r="AT749" s="128" t="s">
        <v>77</v>
      </c>
      <c r="AU749" s="128" t="s">
        <v>39</v>
      </c>
      <c r="AY749" s="121" t="s">
        <v>165</v>
      </c>
      <c r="BK749" s="129">
        <f>SUM(BK750:BK760)</f>
        <v>0</v>
      </c>
    </row>
    <row r="750" spans="2:65" s="1" customFormat="1" ht="55.5" customHeight="1">
      <c r="B750" s="35"/>
      <c r="C750" s="132" t="s">
        <v>1223</v>
      </c>
      <c r="D750" s="132" t="s">
        <v>168</v>
      </c>
      <c r="E750" s="133" t="s">
        <v>3554</v>
      </c>
      <c r="F750" s="134" t="s">
        <v>3555</v>
      </c>
      <c r="G750" s="135" t="s">
        <v>171</v>
      </c>
      <c r="H750" s="136">
        <v>5</v>
      </c>
      <c r="I750" s="137"/>
      <c r="J750" s="138">
        <f>ROUND(I750*H750,2)</f>
        <v>0</v>
      </c>
      <c r="K750" s="134" t="s">
        <v>172</v>
      </c>
      <c r="L750" s="35"/>
      <c r="M750" s="139" t="s">
        <v>31</v>
      </c>
      <c r="N750" s="140" t="s">
        <v>49</v>
      </c>
      <c r="P750" s="141">
        <f>O750*H750</f>
        <v>0</v>
      </c>
      <c r="Q750" s="141">
        <v>6.0000000000000002E-5</v>
      </c>
      <c r="R750" s="141">
        <f>Q750*H750</f>
        <v>3.0000000000000003E-4</v>
      </c>
      <c r="S750" s="141">
        <v>0</v>
      </c>
      <c r="T750" s="142">
        <f>S750*H750</f>
        <v>0</v>
      </c>
      <c r="AR750" s="143" t="s">
        <v>313</v>
      </c>
      <c r="AT750" s="143" t="s">
        <v>168</v>
      </c>
      <c r="AU750" s="143" t="s">
        <v>87</v>
      </c>
      <c r="AY750" s="19" t="s">
        <v>165</v>
      </c>
      <c r="BE750" s="144">
        <f>IF(N750="základní",J750,0)</f>
        <v>0</v>
      </c>
      <c r="BF750" s="144">
        <f>IF(N750="snížená",J750,0)</f>
        <v>0</v>
      </c>
      <c r="BG750" s="144">
        <f>IF(N750="zákl. přenesená",J750,0)</f>
        <v>0</v>
      </c>
      <c r="BH750" s="144">
        <f>IF(N750="sníž. přenesená",J750,0)</f>
        <v>0</v>
      </c>
      <c r="BI750" s="144">
        <f>IF(N750="nulová",J750,0)</f>
        <v>0</v>
      </c>
      <c r="BJ750" s="19" t="s">
        <v>39</v>
      </c>
      <c r="BK750" s="144">
        <f>ROUND(I750*H750,2)</f>
        <v>0</v>
      </c>
      <c r="BL750" s="19" t="s">
        <v>313</v>
      </c>
      <c r="BM750" s="143" t="s">
        <v>3556</v>
      </c>
    </row>
    <row r="751" spans="2:65" s="1" customFormat="1" ht="10.199999999999999" hidden="1">
      <c r="B751" s="35"/>
      <c r="D751" s="145" t="s">
        <v>175</v>
      </c>
      <c r="F751" s="146" t="s">
        <v>3557</v>
      </c>
      <c r="I751" s="147"/>
      <c r="L751" s="35"/>
      <c r="M751" s="148"/>
      <c r="T751" s="56"/>
      <c r="AT751" s="19" t="s">
        <v>175</v>
      </c>
      <c r="AU751" s="19" t="s">
        <v>87</v>
      </c>
    </row>
    <row r="752" spans="2:65" s="12" customFormat="1" ht="10.199999999999999">
      <c r="B752" s="149"/>
      <c r="D752" s="150" t="s">
        <v>177</v>
      </c>
      <c r="E752" s="151" t="s">
        <v>31</v>
      </c>
      <c r="F752" s="152" t="s">
        <v>3558</v>
      </c>
      <c r="H752" s="151" t="s">
        <v>31</v>
      </c>
      <c r="I752" s="153"/>
      <c r="L752" s="149"/>
      <c r="M752" s="154"/>
      <c r="T752" s="155"/>
      <c r="AT752" s="151" t="s">
        <v>177</v>
      </c>
      <c r="AU752" s="151" t="s">
        <v>87</v>
      </c>
      <c r="AV752" s="12" t="s">
        <v>39</v>
      </c>
      <c r="AW752" s="12" t="s">
        <v>38</v>
      </c>
      <c r="AX752" s="12" t="s">
        <v>78</v>
      </c>
      <c r="AY752" s="151" t="s">
        <v>165</v>
      </c>
    </row>
    <row r="753" spans="2:65" s="13" customFormat="1" ht="10.199999999999999">
      <c r="B753" s="156"/>
      <c r="D753" s="150" t="s">
        <v>177</v>
      </c>
      <c r="E753" s="157" t="s">
        <v>31</v>
      </c>
      <c r="F753" s="158" t="s">
        <v>202</v>
      </c>
      <c r="H753" s="159">
        <v>5</v>
      </c>
      <c r="I753" s="160"/>
      <c r="L753" s="156"/>
      <c r="M753" s="161"/>
      <c r="T753" s="162"/>
      <c r="AT753" s="157" t="s">
        <v>177</v>
      </c>
      <c r="AU753" s="157" t="s">
        <v>87</v>
      </c>
      <c r="AV753" s="13" t="s">
        <v>87</v>
      </c>
      <c r="AW753" s="13" t="s">
        <v>38</v>
      </c>
      <c r="AX753" s="13" t="s">
        <v>78</v>
      </c>
      <c r="AY753" s="157" t="s">
        <v>165</v>
      </c>
    </row>
    <row r="754" spans="2:65" s="14" customFormat="1" ht="10.199999999999999">
      <c r="B754" s="163"/>
      <c r="D754" s="150" t="s">
        <v>177</v>
      </c>
      <c r="E754" s="164" t="s">
        <v>31</v>
      </c>
      <c r="F754" s="165" t="s">
        <v>180</v>
      </c>
      <c r="H754" s="166">
        <v>5</v>
      </c>
      <c r="I754" s="167"/>
      <c r="L754" s="163"/>
      <c r="M754" s="168"/>
      <c r="T754" s="169"/>
      <c r="AT754" s="164" t="s">
        <v>177</v>
      </c>
      <c r="AU754" s="164" t="s">
        <v>87</v>
      </c>
      <c r="AV754" s="14" t="s">
        <v>173</v>
      </c>
      <c r="AW754" s="14" t="s">
        <v>38</v>
      </c>
      <c r="AX754" s="14" t="s">
        <v>39</v>
      </c>
      <c r="AY754" s="164" t="s">
        <v>165</v>
      </c>
    </row>
    <row r="755" spans="2:65" s="1" customFormat="1" ht="37.799999999999997" customHeight="1">
      <c r="B755" s="35"/>
      <c r="C755" s="177" t="s">
        <v>1228</v>
      </c>
      <c r="D755" s="177" t="s">
        <v>409</v>
      </c>
      <c r="E755" s="178" t="s">
        <v>3559</v>
      </c>
      <c r="F755" s="179" t="s">
        <v>3560</v>
      </c>
      <c r="G755" s="180" t="s">
        <v>171</v>
      </c>
      <c r="H755" s="181">
        <v>5</v>
      </c>
      <c r="I755" s="182"/>
      <c r="J755" s="183">
        <f>ROUND(I755*H755,2)</f>
        <v>0</v>
      </c>
      <c r="K755" s="179" t="s">
        <v>172</v>
      </c>
      <c r="L755" s="184"/>
      <c r="M755" s="185" t="s">
        <v>31</v>
      </c>
      <c r="N755" s="186" t="s">
        <v>49</v>
      </c>
      <c r="P755" s="141">
        <f>O755*H755</f>
        <v>0</v>
      </c>
      <c r="Q755" s="141">
        <v>2.1899999999999999E-2</v>
      </c>
      <c r="R755" s="141">
        <f>Q755*H755</f>
        <v>0.1095</v>
      </c>
      <c r="S755" s="141">
        <v>0</v>
      </c>
      <c r="T755" s="142">
        <f>S755*H755</f>
        <v>0</v>
      </c>
      <c r="AR755" s="143" t="s">
        <v>483</v>
      </c>
      <c r="AT755" s="143" t="s">
        <v>409</v>
      </c>
      <c r="AU755" s="143" t="s">
        <v>87</v>
      </c>
      <c r="AY755" s="19" t="s">
        <v>165</v>
      </c>
      <c r="BE755" s="144">
        <f>IF(N755="základní",J755,0)</f>
        <v>0</v>
      </c>
      <c r="BF755" s="144">
        <f>IF(N755="snížená",J755,0)</f>
        <v>0</v>
      </c>
      <c r="BG755" s="144">
        <f>IF(N755="zákl. přenesená",J755,0)</f>
        <v>0</v>
      </c>
      <c r="BH755" s="144">
        <f>IF(N755="sníž. přenesená",J755,0)</f>
        <v>0</v>
      </c>
      <c r="BI755" s="144">
        <f>IF(N755="nulová",J755,0)</f>
        <v>0</v>
      </c>
      <c r="BJ755" s="19" t="s">
        <v>39</v>
      </c>
      <c r="BK755" s="144">
        <f>ROUND(I755*H755,2)</f>
        <v>0</v>
      </c>
      <c r="BL755" s="19" t="s">
        <v>313</v>
      </c>
      <c r="BM755" s="143" t="s">
        <v>3561</v>
      </c>
    </row>
    <row r="756" spans="2:65" s="1" customFormat="1" ht="16.5" customHeight="1">
      <c r="B756" s="35"/>
      <c r="C756" s="177" t="s">
        <v>1233</v>
      </c>
      <c r="D756" s="177" t="s">
        <v>409</v>
      </c>
      <c r="E756" s="178" t="s">
        <v>3562</v>
      </c>
      <c r="F756" s="179" t="s">
        <v>3563</v>
      </c>
      <c r="G756" s="180" t="s">
        <v>171</v>
      </c>
      <c r="H756" s="181">
        <v>5</v>
      </c>
      <c r="I756" s="182"/>
      <c r="J756" s="183">
        <f>ROUND(I756*H756,2)</f>
        <v>0</v>
      </c>
      <c r="K756" s="179" t="s">
        <v>31</v>
      </c>
      <c r="L756" s="184"/>
      <c r="M756" s="185" t="s">
        <v>31</v>
      </c>
      <c r="N756" s="186" t="s">
        <v>49</v>
      </c>
      <c r="P756" s="141">
        <f>O756*H756</f>
        <v>0</v>
      </c>
      <c r="Q756" s="141">
        <v>0</v>
      </c>
      <c r="R756" s="141">
        <f>Q756*H756</f>
        <v>0</v>
      </c>
      <c r="S756" s="141">
        <v>0</v>
      </c>
      <c r="T756" s="142">
        <f>S756*H756</f>
        <v>0</v>
      </c>
      <c r="AR756" s="143" t="s">
        <v>483</v>
      </c>
      <c r="AT756" s="143" t="s">
        <v>409</v>
      </c>
      <c r="AU756" s="143" t="s">
        <v>87</v>
      </c>
      <c r="AY756" s="19" t="s">
        <v>165</v>
      </c>
      <c r="BE756" s="144">
        <f>IF(N756="základní",J756,0)</f>
        <v>0</v>
      </c>
      <c r="BF756" s="144">
        <f>IF(N756="snížená",J756,0)</f>
        <v>0</v>
      </c>
      <c r="BG756" s="144">
        <f>IF(N756="zákl. přenesená",J756,0)</f>
        <v>0</v>
      </c>
      <c r="BH756" s="144">
        <f>IF(N756="sníž. přenesená",J756,0)</f>
        <v>0</v>
      </c>
      <c r="BI756" s="144">
        <f>IF(N756="nulová",J756,0)</f>
        <v>0</v>
      </c>
      <c r="BJ756" s="19" t="s">
        <v>39</v>
      </c>
      <c r="BK756" s="144">
        <f>ROUND(I756*H756,2)</f>
        <v>0</v>
      </c>
      <c r="BL756" s="19" t="s">
        <v>313</v>
      </c>
      <c r="BM756" s="143" t="s">
        <v>3564</v>
      </c>
    </row>
    <row r="757" spans="2:65" s="1" customFormat="1" ht="33" customHeight="1">
      <c r="B757" s="35"/>
      <c r="C757" s="132" t="s">
        <v>1238</v>
      </c>
      <c r="D757" s="132" t="s">
        <v>168</v>
      </c>
      <c r="E757" s="133" t="s">
        <v>3565</v>
      </c>
      <c r="F757" s="134" t="s">
        <v>3566</v>
      </c>
      <c r="G757" s="135" t="s">
        <v>171</v>
      </c>
      <c r="H757" s="136">
        <v>5</v>
      </c>
      <c r="I757" s="137"/>
      <c r="J757" s="138">
        <f>ROUND(I757*H757,2)</f>
        <v>0</v>
      </c>
      <c r="K757" s="134" t="s">
        <v>31</v>
      </c>
      <c r="L757" s="35"/>
      <c r="M757" s="139" t="s">
        <v>31</v>
      </c>
      <c r="N757" s="140" t="s">
        <v>49</v>
      </c>
      <c r="P757" s="141">
        <f>O757*H757</f>
        <v>0</v>
      </c>
      <c r="Q757" s="141">
        <v>0</v>
      </c>
      <c r="R757" s="141">
        <f>Q757*H757</f>
        <v>0</v>
      </c>
      <c r="S757" s="141">
        <v>0</v>
      </c>
      <c r="T757" s="142">
        <f>S757*H757</f>
        <v>0</v>
      </c>
      <c r="AR757" s="143" t="s">
        <v>313</v>
      </c>
      <c r="AT757" s="143" t="s">
        <v>168</v>
      </c>
      <c r="AU757" s="143" t="s">
        <v>87</v>
      </c>
      <c r="AY757" s="19" t="s">
        <v>165</v>
      </c>
      <c r="BE757" s="144">
        <f>IF(N757="základní",J757,0)</f>
        <v>0</v>
      </c>
      <c r="BF757" s="144">
        <f>IF(N757="snížená",J757,0)</f>
        <v>0</v>
      </c>
      <c r="BG757" s="144">
        <f>IF(N757="zákl. přenesená",J757,0)</f>
        <v>0</v>
      </c>
      <c r="BH757" s="144">
        <f>IF(N757="sníž. přenesená",J757,0)</f>
        <v>0</v>
      </c>
      <c r="BI757" s="144">
        <f>IF(N757="nulová",J757,0)</f>
        <v>0</v>
      </c>
      <c r="BJ757" s="19" t="s">
        <v>39</v>
      </c>
      <c r="BK757" s="144">
        <f>ROUND(I757*H757,2)</f>
        <v>0</v>
      </c>
      <c r="BL757" s="19" t="s">
        <v>313</v>
      </c>
      <c r="BM757" s="143" t="s">
        <v>3567</v>
      </c>
    </row>
    <row r="758" spans="2:65" s="1" customFormat="1" ht="44.25" customHeight="1">
      <c r="B758" s="35"/>
      <c r="C758" s="132" t="s">
        <v>1245</v>
      </c>
      <c r="D758" s="132" t="s">
        <v>168</v>
      </c>
      <c r="E758" s="133" t="s">
        <v>3568</v>
      </c>
      <c r="F758" s="134" t="s">
        <v>3569</v>
      </c>
      <c r="G758" s="135" t="s">
        <v>1966</v>
      </c>
      <c r="H758" s="136">
        <v>1</v>
      </c>
      <c r="I758" s="137"/>
      <c r="J758" s="138">
        <f>ROUND(I758*H758,2)</f>
        <v>0</v>
      </c>
      <c r="K758" s="134" t="s">
        <v>31</v>
      </c>
      <c r="L758" s="35"/>
      <c r="M758" s="139" t="s">
        <v>31</v>
      </c>
      <c r="N758" s="140" t="s">
        <v>49</v>
      </c>
      <c r="P758" s="141">
        <f>O758*H758</f>
        <v>0</v>
      </c>
      <c r="Q758" s="141">
        <v>0</v>
      </c>
      <c r="R758" s="141">
        <f>Q758*H758</f>
        <v>0</v>
      </c>
      <c r="S758" s="141">
        <v>0</v>
      </c>
      <c r="T758" s="142">
        <f>S758*H758</f>
        <v>0</v>
      </c>
      <c r="AR758" s="143" t="s">
        <v>313</v>
      </c>
      <c r="AT758" s="143" t="s">
        <v>168</v>
      </c>
      <c r="AU758" s="143" t="s">
        <v>87</v>
      </c>
      <c r="AY758" s="19" t="s">
        <v>165</v>
      </c>
      <c r="BE758" s="144">
        <f>IF(N758="základní",J758,0)</f>
        <v>0</v>
      </c>
      <c r="BF758" s="144">
        <f>IF(N758="snížená",J758,0)</f>
        <v>0</v>
      </c>
      <c r="BG758" s="144">
        <f>IF(N758="zákl. přenesená",J758,0)</f>
        <v>0</v>
      </c>
      <c r="BH758" s="144">
        <f>IF(N758="sníž. přenesená",J758,0)</f>
        <v>0</v>
      </c>
      <c r="BI758" s="144">
        <f>IF(N758="nulová",J758,0)</f>
        <v>0</v>
      </c>
      <c r="BJ758" s="19" t="s">
        <v>39</v>
      </c>
      <c r="BK758" s="144">
        <f>ROUND(I758*H758,2)</f>
        <v>0</v>
      </c>
      <c r="BL758" s="19" t="s">
        <v>313</v>
      </c>
      <c r="BM758" s="143" t="s">
        <v>3570</v>
      </c>
    </row>
    <row r="759" spans="2:65" s="1" customFormat="1" ht="55.5" customHeight="1">
      <c r="B759" s="35"/>
      <c r="C759" s="132" t="s">
        <v>1250</v>
      </c>
      <c r="D759" s="132" t="s">
        <v>168</v>
      </c>
      <c r="E759" s="133" t="s">
        <v>3571</v>
      </c>
      <c r="F759" s="134" t="s">
        <v>3572</v>
      </c>
      <c r="G759" s="135" t="s">
        <v>1539</v>
      </c>
      <c r="H759" s="188"/>
      <c r="I759" s="137"/>
      <c r="J759" s="138">
        <f>ROUND(I759*H759,2)</f>
        <v>0</v>
      </c>
      <c r="K759" s="134" t="s">
        <v>172</v>
      </c>
      <c r="L759" s="35"/>
      <c r="M759" s="139" t="s">
        <v>31</v>
      </c>
      <c r="N759" s="140" t="s">
        <v>49</v>
      </c>
      <c r="P759" s="141">
        <f>O759*H759</f>
        <v>0</v>
      </c>
      <c r="Q759" s="141">
        <v>0</v>
      </c>
      <c r="R759" s="141">
        <f>Q759*H759</f>
        <v>0</v>
      </c>
      <c r="S759" s="141">
        <v>0</v>
      </c>
      <c r="T759" s="142">
        <f>S759*H759</f>
        <v>0</v>
      </c>
      <c r="AR759" s="143" t="s">
        <v>313</v>
      </c>
      <c r="AT759" s="143" t="s">
        <v>168</v>
      </c>
      <c r="AU759" s="143" t="s">
        <v>87</v>
      </c>
      <c r="AY759" s="19" t="s">
        <v>165</v>
      </c>
      <c r="BE759" s="144">
        <f>IF(N759="základní",J759,0)</f>
        <v>0</v>
      </c>
      <c r="BF759" s="144">
        <f>IF(N759="snížená",J759,0)</f>
        <v>0</v>
      </c>
      <c r="BG759" s="144">
        <f>IF(N759="zákl. přenesená",J759,0)</f>
        <v>0</v>
      </c>
      <c r="BH759" s="144">
        <f>IF(N759="sníž. přenesená",J759,0)</f>
        <v>0</v>
      </c>
      <c r="BI759" s="144">
        <f>IF(N759="nulová",J759,0)</f>
        <v>0</v>
      </c>
      <c r="BJ759" s="19" t="s">
        <v>39</v>
      </c>
      <c r="BK759" s="144">
        <f>ROUND(I759*H759,2)</f>
        <v>0</v>
      </c>
      <c r="BL759" s="19" t="s">
        <v>313</v>
      </c>
      <c r="BM759" s="143" t="s">
        <v>3573</v>
      </c>
    </row>
    <row r="760" spans="2:65" s="1" customFormat="1" ht="10.199999999999999" hidden="1">
      <c r="B760" s="35"/>
      <c r="D760" s="145" t="s">
        <v>175</v>
      </c>
      <c r="F760" s="146" t="s">
        <v>3574</v>
      </c>
      <c r="I760" s="147"/>
      <c r="L760" s="35"/>
      <c r="M760" s="148"/>
      <c r="T760" s="56"/>
      <c r="AT760" s="19" t="s">
        <v>175</v>
      </c>
      <c r="AU760" s="19" t="s">
        <v>87</v>
      </c>
    </row>
    <row r="761" spans="2:65" s="11" customFormat="1" ht="22.8" customHeight="1">
      <c r="B761" s="120"/>
      <c r="D761" s="121" t="s">
        <v>77</v>
      </c>
      <c r="E761" s="130" t="s">
        <v>1953</v>
      </c>
      <c r="F761" s="130" t="s">
        <v>1954</v>
      </c>
      <c r="I761" s="123"/>
      <c r="J761" s="131">
        <f>BK761</f>
        <v>0</v>
      </c>
      <c r="L761" s="120"/>
      <c r="M761" s="125"/>
      <c r="P761" s="126">
        <f>SUM(P762:P798)</f>
        <v>0</v>
      </c>
      <c r="R761" s="126">
        <f>SUM(R762:R798)</f>
        <v>0.85271529999999984</v>
      </c>
      <c r="T761" s="127">
        <f>SUM(T762:T798)</f>
        <v>0.23230000000000001</v>
      </c>
      <c r="AR761" s="121" t="s">
        <v>87</v>
      </c>
      <c r="AT761" s="128" t="s">
        <v>77</v>
      </c>
      <c r="AU761" s="128" t="s">
        <v>39</v>
      </c>
      <c r="AY761" s="121" t="s">
        <v>165</v>
      </c>
      <c r="BK761" s="129">
        <f>SUM(BK762:BK798)</f>
        <v>0</v>
      </c>
    </row>
    <row r="762" spans="2:65" s="1" customFormat="1" ht="33" customHeight="1">
      <c r="B762" s="35"/>
      <c r="C762" s="132" t="s">
        <v>1255</v>
      </c>
      <c r="D762" s="132" t="s">
        <v>168</v>
      </c>
      <c r="E762" s="133" t="s">
        <v>3575</v>
      </c>
      <c r="F762" s="134" t="s">
        <v>3576</v>
      </c>
      <c r="G762" s="135" t="s">
        <v>103</v>
      </c>
      <c r="H762" s="136">
        <v>2.4</v>
      </c>
      <c r="I762" s="137"/>
      <c r="J762" s="138">
        <f>ROUND(I762*H762,2)</f>
        <v>0</v>
      </c>
      <c r="K762" s="134" t="s">
        <v>172</v>
      </c>
      <c r="L762" s="35"/>
      <c r="M762" s="139" t="s">
        <v>31</v>
      </c>
      <c r="N762" s="140" t="s">
        <v>49</v>
      </c>
      <c r="P762" s="141">
        <f>O762*H762</f>
        <v>0</v>
      </c>
      <c r="Q762" s="141">
        <v>6.0000000000000002E-5</v>
      </c>
      <c r="R762" s="141">
        <f>Q762*H762</f>
        <v>1.44E-4</v>
      </c>
      <c r="S762" s="141">
        <v>0</v>
      </c>
      <c r="T762" s="142">
        <f>S762*H762</f>
        <v>0</v>
      </c>
      <c r="AR762" s="143" t="s">
        <v>313</v>
      </c>
      <c r="AT762" s="143" t="s">
        <v>168</v>
      </c>
      <c r="AU762" s="143" t="s">
        <v>87</v>
      </c>
      <c r="AY762" s="19" t="s">
        <v>165</v>
      </c>
      <c r="BE762" s="144">
        <f>IF(N762="základní",J762,0)</f>
        <v>0</v>
      </c>
      <c r="BF762" s="144">
        <f>IF(N762="snížená",J762,0)</f>
        <v>0</v>
      </c>
      <c r="BG762" s="144">
        <f>IF(N762="zákl. přenesená",J762,0)</f>
        <v>0</v>
      </c>
      <c r="BH762" s="144">
        <f>IF(N762="sníž. přenesená",J762,0)</f>
        <v>0</v>
      </c>
      <c r="BI762" s="144">
        <f>IF(N762="nulová",J762,0)</f>
        <v>0</v>
      </c>
      <c r="BJ762" s="19" t="s">
        <v>39</v>
      </c>
      <c r="BK762" s="144">
        <f>ROUND(I762*H762,2)</f>
        <v>0</v>
      </c>
      <c r="BL762" s="19" t="s">
        <v>313</v>
      </c>
      <c r="BM762" s="143" t="s">
        <v>3577</v>
      </c>
    </row>
    <row r="763" spans="2:65" s="1" customFormat="1" ht="10.199999999999999" hidden="1">
      <c r="B763" s="35"/>
      <c r="D763" s="145" t="s">
        <v>175</v>
      </c>
      <c r="F763" s="146" t="s">
        <v>3578</v>
      </c>
      <c r="I763" s="147"/>
      <c r="L763" s="35"/>
      <c r="M763" s="148"/>
      <c r="T763" s="56"/>
      <c r="AT763" s="19" t="s">
        <v>175</v>
      </c>
      <c r="AU763" s="19" t="s">
        <v>87</v>
      </c>
    </row>
    <row r="764" spans="2:65" s="12" customFormat="1" ht="10.199999999999999">
      <c r="B764" s="149"/>
      <c r="D764" s="150" t="s">
        <v>177</v>
      </c>
      <c r="E764" s="151" t="s">
        <v>31</v>
      </c>
      <c r="F764" s="152" t="s">
        <v>3579</v>
      </c>
      <c r="H764" s="151" t="s">
        <v>31</v>
      </c>
      <c r="I764" s="153"/>
      <c r="L764" s="149"/>
      <c r="M764" s="154"/>
      <c r="T764" s="155"/>
      <c r="AT764" s="151" t="s">
        <v>177</v>
      </c>
      <c r="AU764" s="151" t="s">
        <v>87</v>
      </c>
      <c r="AV764" s="12" t="s">
        <v>39</v>
      </c>
      <c r="AW764" s="12" t="s">
        <v>38</v>
      </c>
      <c r="AX764" s="12" t="s">
        <v>78</v>
      </c>
      <c r="AY764" s="151" t="s">
        <v>165</v>
      </c>
    </row>
    <row r="765" spans="2:65" s="13" customFormat="1" ht="10.199999999999999">
      <c r="B765" s="156"/>
      <c r="D765" s="150" t="s">
        <v>177</v>
      </c>
      <c r="E765" s="157" t="s">
        <v>31</v>
      </c>
      <c r="F765" s="158" t="s">
        <v>3580</v>
      </c>
      <c r="H765" s="159">
        <v>2.4</v>
      </c>
      <c r="I765" s="160"/>
      <c r="L765" s="156"/>
      <c r="M765" s="161"/>
      <c r="T765" s="162"/>
      <c r="AT765" s="157" t="s">
        <v>177</v>
      </c>
      <c r="AU765" s="157" t="s">
        <v>87</v>
      </c>
      <c r="AV765" s="13" t="s">
        <v>87</v>
      </c>
      <c r="AW765" s="13" t="s">
        <v>38</v>
      </c>
      <c r="AX765" s="13" t="s">
        <v>78</v>
      </c>
      <c r="AY765" s="157" t="s">
        <v>165</v>
      </c>
    </row>
    <row r="766" spans="2:65" s="14" customFormat="1" ht="10.199999999999999">
      <c r="B766" s="163"/>
      <c r="D766" s="150" t="s">
        <v>177</v>
      </c>
      <c r="E766" s="164" t="s">
        <v>31</v>
      </c>
      <c r="F766" s="165" t="s">
        <v>180</v>
      </c>
      <c r="H766" s="166">
        <v>2.4</v>
      </c>
      <c r="I766" s="167"/>
      <c r="L766" s="163"/>
      <c r="M766" s="168"/>
      <c r="T766" s="169"/>
      <c r="AT766" s="164" t="s">
        <v>177</v>
      </c>
      <c r="AU766" s="164" t="s">
        <v>87</v>
      </c>
      <c r="AV766" s="14" t="s">
        <v>173</v>
      </c>
      <c r="AW766" s="14" t="s">
        <v>38</v>
      </c>
      <c r="AX766" s="14" t="s">
        <v>39</v>
      </c>
      <c r="AY766" s="164" t="s">
        <v>165</v>
      </c>
    </row>
    <row r="767" spans="2:65" s="1" customFormat="1" ht="37.799999999999997" customHeight="1">
      <c r="B767" s="35"/>
      <c r="C767" s="177" t="s">
        <v>1260</v>
      </c>
      <c r="D767" s="177" t="s">
        <v>409</v>
      </c>
      <c r="E767" s="178" t="s">
        <v>3581</v>
      </c>
      <c r="F767" s="179" t="s">
        <v>3582</v>
      </c>
      <c r="G767" s="180" t="s">
        <v>171</v>
      </c>
      <c r="H767" s="181">
        <v>2</v>
      </c>
      <c r="I767" s="182"/>
      <c r="J767" s="183">
        <f>ROUND(I767*H767,2)</f>
        <v>0</v>
      </c>
      <c r="K767" s="179" t="s">
        <v>31</v>
      </c>
      <c r="L767" s="184"/>
      <c r="M767" s="185" t="s">
        <v>31</v>
      </c>
      <c r="N767" s="186" t="s">
        <v>49</v>
      </c>
      <c r="P767" s="141">
        <f>O767*H767</f>
        <v>0</v>
      </c>
      <c r="Q767" s="141">
        <v>4.8855599999999999E-2</v>
      </c>
      <c r="R767" s="141">
        <f>Q767*H767</f>
        <v>9.7711199999999998E-2</v>
      </c>
      <c r="S767" s="141">
        <v>0</v>
      </c>
      <c r="T767" s="142">
        <f>S767*H767</f>
        <v>0</v>
      </c>
      <c r="AR767" s="143" t="s">
        <v>483</v>
      </c>
      <c r="AT767" s="143" t="s">
        <v>409</v>
      </c>
      <c r="AU767" s="143" t="s">
        <v>87</v>
      </c>
      <c r="AY767" s="19" t="s">
        <v>165</v>
      </c>
      <c r="BE767" s="144">
        <f>IF(N767="základní",J767,0)</f>
        <v>0</v>
      </c>
      <c r="BF767" s="144">
        <f>IF(N767="snížená",J767,0)</f>
        <v>0</v>
      </c>
      <c r="BG767" s="144">
        <f>IF(N767="zákl. přenesená",J767,0)</f>
        <v>0</v>
      </c>
      <c r="BH767" s="144">
        <f>IF(N767="sníž. přenesená",J767,0)</f>
        <v>0</v>
      </c>
      <c r="BI767" s="144">
        <f>IF(N767="nulová",J767,0)</f>
        <v>0</v>
      </c>
      <c r="BJ767" s="19" t="s">
        <v>39</v>
      </c>
      <c r="BK767" s="144">
        <f>ROUND(I767*H767,2)</f>
        <v>0</v>
      </c>
      <c r="BL767" s="19" t="s">
        <v>313</v>
      </c>
      <c r="BM767" s="143" t="s">
        <v>3583</v>
      </c>
    </row>
    <row r="768" spans="2:65" s="1" customFormat="1" ht="33" customHeight="1">
      <c r="B768" s="35"/>
      <c r="C768" s="132" t="s">
        <v>1266</v>
      </c>
      <c r="D768" s="132" t="s">
        <v>168</v>
      </c>
      <c r="E768" s="133" t="s">
        <v>3584</v>
      </c>
      <c r="F768" s="134" t="s">
        <v>3585</v>
      </c>
      <c r="G768" s="135" t="s">
        <v>171</v>
      </c>
      <c r="H768" s="136">
        <v>14</v>
      </c>
      <c r="I768" s="137"/>
      <c r="J768" s="138">
        <f>ROUND(I768*H768,2)</f>
        <v>0</v>
      </c>
      <c r="K768" s="134" t="s">
        <v>172</v>
      </c>
      <c r="L768" s="35"/>
      <c r="M768" s="139" t="s">
        <v>31</v>
      </c>
      <c r="N768" s="140" t="s">
        <v>49</v>
      </c>
      <c r="P768" s="141">
        <f>O768*H768</f>
        <v>0</v>
      </c>
      <c r="Q768" s="141">
        <v>4.8999999999999998E-4</v>
      </c>
      <c r="R768" s="141">
        <f>Q768*H768</f>
        <v>6.8599999999999998E-3</v>
      </c>
      <c r="S768" s="141">
        <v>0</v>
      </c>
      <c r="T768" s="142">
        <f>S768*H768</f>
        <v>0</v>
      </c>
      <c r="AR768" s="143" t="s">
        <v>313</v>
      </c>
      <c r="AT768" s="143" t="s">
        <v>168</v>
      </c>
      <c r="AU768" s="143" t="s">
        <v>87</v>
      </c>
      <c r="AY768" s="19" t="s">
        <v>165</v>
      </c>
      <c r="BE768" s="144">
        <f>IF(N768="základní",J768,0)</f>
        <v>0</v>
      </c>
      <c r="BF768" s="144">
        <f>IF(N768="snížená",J768,0)</f>
        <v>0</v>
      </c>
      <c r="BG768" s="144">
        <f>IF(N768="zákl. přenesená",J768,0)</f>
        <v>0</v>
      </c>
      <c r="BH768" s="144">
        <f>IF(N768="sníž. přenesená",J768,0)</f>
        <v>0</v>
      </c>
      <c r="BI768" s="144">
        <f>IF(N768="nulová",J768,0)</f>
        <v>0</v>
      </c>
      <c r="BJ768" s="19" t="s">
        <v>39</v>
      </c>
      <c r="BK768" s="144">
        <f>ROUND(I768*H768,2)</f>
        <v>0</v>
      </c>
      <c r="BL768" s="19" t="s">
        <v>313</v>
      </c>
      <c r="BM768" s="143" t="s">
        <v>3586</v>
      </c>
    </row>
    <row r="769" spans="2:65" s="1" customFormat="1" ht="10.199999999999999" hidden="1">
      <c r="B769" s="35"/>
      <c r="D769" s="145" t="s">
        <v>175</v>
      </c>
      <c r="F769" s="146" t="s">
        <v>3587</v>
      </c>
      <c r="I769" s="147"/>
      <c r="L769" s="35"/>
      <c r="M769" s="148"/>
      <c r="T769" s="56"/>
      <c r="AT769" s="19" t="s">
        <v>175</v>
      </c>
      <c r="AU769" s="19" t="s">
        <v>87</v>
      </c>
    </row>
    <row r="770" spans="2:65" s="12" customFormat="1" ht="20.399999999999999">
      <c r="B770" s="149"/>
      <c r="D770" s="150" t="s">
        <v>177</v>
      </c>
      <c r="E770" s="151" t="s">
        <v>31</v>
      </c>
      <c r="F770" s="152" t="s">
        <v>3588</v>
      </c>
      <c r="H770" s="151" t="s">
        <v>31</v>
      </c>
      <c r="I770" s="153"/>
      <c r="L770" s="149"/>
      <c r="M770" s="154"/>
      <c r="T770" s="155"/>
      <c r="AT770" s="151" t="s">
        <v>177</v>
      </c>
      <c r="AU770" s="151" t="s">
        <v>87</v>
      </c>
      <c r="AV770" s="12" t="s">
        <v>39</v>
      </c>
      <c r="AW770" s="12" t="s">
        <v>38</v>
      </c>
      <c r="AX770" s="12" t="s">
        <v>78</v>
      </c>
      <c r="AY770" s="151" t="s">
        <v>165</v>
      </c>
    </row>
    <row r="771" spans="2:65" s="13" customFormat="1" ht="10.199999999999999">
      <c r="B771" s="156"/>
      <c r="D771" s="150" t="s">
        <v>177</v>
      </c>
      <c r="E771" s="157" t="s">
        <v>31</v>
      </c>
      <c r="F771" s="158" t="s">
        <v>303</v>
      </c>
      <c r="H771" s="159">
        <v>14</v>
      </c>
      <c r="I771" s="160"/>
      <c r="L771" s="156"/>
      <c r="M771" s="161"/>
      <c r="T771" s="162"/>
      <c r="AT771" s="157" t="s">
        <v>177</v>
      </c>
      <c r="AU771" s="157" t="s">
        <v>87</v>
      </c>
      <c r="AV771" s="13" t="s">
        <v>87</v>
      </c>
      <c r="AW771" s="13" t="s">
        <v>38</v>
      </c>
      <c r="AX771" s="13" t="s">
        <v>78</v>
      </c>
      <c r="AY771" s="157" t="s">
        <v>165</v>
      </c>
    </row>
    <row r="772" spans="2:65" s="14" customFormat="1" ht="10.199999999999999">
      <c r="B772" s="163"/>
      <c r="D772" s="150" t="s">
        <v>177</v>
      </c>
      <c r="E772" s="164" t="s">
        <v>31</v>
      </c>
      <c r="F772" s="165" t="s">
        <v>180</v>
      </c>
      <c r="H772" s="166">
        <v>14</v>
      </c>
      <c r="I772" s="167"/>
      <c r="L772" s="163"/>
      <c r="M772" s="168"/>
      <c r="T772" s="169"/>
      <c r="AT772" s="164" t="s">
        <v>177</v>
      </c>
      <c r="AU772" s="164" t="s">
        <v>87</v>
      </c>
      <c r="AV772" s="14" t="s">
        <v>173</v>
      </c>
      <c r="AW772" s="14" t="s">
        <v>38</v>
      </c>
      <c r="AX772" s="14" t="s">
        <v>39</v>
      </c>
      <c r="AY772" s="164" t="s">
        <v>165</v>
      </c>
    </row>
    <row r="773" spans="2:65" s="1" customFormat="1" ht="24.15" customHeight="1">
      <c r="B773" s="35"/>
      <c r="C773" s="177" t="s">
        <v>1275</v>
      </c>
      <c r="D773" s="177" t="s">
        <v>409</v>
      </c>
      <c r="E773" s="178" t="s">
        <v>3589</v>
      </c>
      <c r="F773" s="179" t="s">
        <v>3590</v>
      </c>
      <c r="G773" s="180" t="s">
        <v>171</v>
      </c>
      <c r="H773" s="181">
        <v>14</v>
      </c>
      <c r="I773" s="182"/>
      <c r="J773" s="183">
        <f>ROUND(I773*H773,2)</f>
        <v>0</v>
      </c>
      <c r="K773" s="179" t="s">
        <v>172</v>
      </c>
      <c r="L773" s="184"/>
      <c r="M773" s="185" t="s">
        <v>31</v>
      </c>
      <c r="N773" s="186" t="s">
        <v>49</v>
      </c>
      <c r="P773" s="141">
        <f>O773*H773</f>
        <v>0</v>
      </c>
      <c r="Q773" s="141">
        <v>1.6899999999999998E-2</v>
      </c>
      <c r="R773" s="141">
        <f>Q773*H773</f>
        <v>0.23659999999999998</v>
      </c>
      <c r="S773" s="141">
        <v>0</v>
      </c>
      <c r="T773" s="142">
        <f>S773*H773</f>
        <v>0</v>
      </c>
      <c r="AR773" s="143" t="s">
        <v>483</v>
      </c>
      <c r="AT773" s="143" t="s">
        <v>409</v>
      </c>
      <c r="AU773" s="143" t="s">
        <v>87</v>
      </c>
      <c r="AY773" s="19" t="s">
        <v>165</v>
      </c>
      <c r="BE773" s="144">
        <f>IF(N773="základní",J773,0)</f>
        <v>0</v>
      </c>
      <c r="BF773" s="144">
        <f>IF(N773="snížená",J773,0)</f>
        <v>0</v>
      </c>
      <c r="BG773" s="144">
        <f>IF(N773="zákl. přenesená",J773,0)</f>
        <v>0</v>
      </c>
      <c r="BH773" s="144">
        <f>IF(N773="sníž. přenesená",J773,0)</f>
        <v>0</v>
      </c>
      <c r="BI773" s="144">
        <f>IF(N773="nulová",J773,0)</f>
        <v>0</v>
      </c>
      <c r="BJ773" s="19" t="s">
        <v>39</v>
      </c>
      <c r="BK773" s="144">
        <f>ROUND(I773*H773,2)</f>
        <v>0</v>
      </c>
      <c r="BL773" s="19" t="s">
        <v>313</v>
      </c>
      <c r="BM773" s="143" t="s">
        <v>3591</v>
      </c>
    </row>
    <row r="774" spans="2:65" s="1" customFormat="1" ht="19.2">
      <c r="B774" s="35"/>
      <c r="D774" s="150" t="s">
        <v>443</v>
      </c>
      <c r="F774" s="187" t="s">
        <v>3592</v>
      </c>
      <c r="I774" s="147"/>
      <c r="L774" s="35"/>
      <c r="M774" s="148"/>
      <c r="T774" s="56"/>
      <c r="AT774" s="19" t="s">
        <v>443</v>
      </c>
      <c r="AU774" s="19" t="s">
        <v>87</v>
      </c>
    </row>
    <row r="775" spans="2:65" s="1" customFormat="1" ht="33" customHeight="1">
      <c r="B775" s="35"/>
      <c r="C775" s="132" t="s">
        <v>1281</v>
      </c>
      <c r="D775" s="132" t="s">
        <v>168</v>
      </c>
      <c r="E775" s="133" t="s">
        <v>3593</v>
      </c>
      <c r="F775" s="134" t="s">
        <v>3594</v>
      </c>
      <c r="G775" s="135" t="s">
        <v>103</v>
      </c>
      <c r="H775" s="136">
        <v>5.46</v>
      </c>
      <c r="I775" s="137"/>
      <c r="J775" s="138">
        <f>ROUND(I775*H775,2)</f>
        <v>0</v>
      </c>
      <c r="K775" s="134" t="s">
        <v>172</v>
      </c>
      <c r="L775" s="35"/>
      <c r="M775" s="139" t="s">
        <v>31</v>
      </c>
      <c r="N775" s="140" t="s">
        <v>49</v>
      </c>
      <c r="P775" s="141">
        <f>O775*H775</f>
        <v>0</v>
      </c>
      <c r="Q775" s="141">
        <v>1.1E-4</v>
      </c>
      <c r="R775" s="141">
        <f>Q775*H775</f>
        <v>6.0060000000000007E-4</v>
      </c>
      <c r="S775" s="141">
        <v>0</v>
      </c>
      <c r="T775" s="142">
        <f>S775*H775</f>
        <v>0</v>
      </c>
      <c r="AR775" s="143" t="s">
        <v>313</v>
      </c>
      <c r="AT775" s="143" t="s">
        <v>168</v>
      </c>
      <c r="AU775" s="143" t="s">
        <v>87</v>
      </c>
      <c r="AY775" s="19" t="s">
        <v>165</v>
      </c>
      <c r="BE775" s="144">
        <f>IF(N775="základní",J775,0)</f>
        <v>0</v>
      </c>
      <c r="BF775" s="144">
        <f>IF(N775="snížená",J775,0)</f>
        <v>0</v>
      </c>
      <c r="BG775" s="144">
        <f>IF(N775="zákl. přenesená",J775,0)</f>
        <v>0</v>
      </c>
      <c r="BH775" s="144">
        <f>IF(N775="sníž. přenesená",J775,0)</f>
        <v>0</v>
      </c>
      <c r="BI775" s="144">
        <f>IF(N775="nulová",J775,0)</f>
        <v>0</v>
      </c>
      <c r="BJ775" s="19" t="s">
        <v>39</v>
      </c>
      <c r="BK775" s="144">
        <f>ROUND(I775*H775,2)</f>
        <v>0</v>
      </c>
      <c r="BL775" s="19" t="s">
        <v>313</v>
      </c>
      <c r="BM775" s="143" t="s">
        <v>3595</v>
      </c>
    </row>
    <row r="776" spans="2:65" s="1" customFormat="1" ht="10.199999999999999" hidden="1">
      <c r="B776" s="35"/>
      <c r="D776" s="145" t="s">
        <v>175</v>
      </c>
      <c r="F776" s="146" t="s">
        <v>3596</v>
      </c>
      <c r="I776" s="147"/>
      <c r="L776" s="35"/>
      <c r="M776" s="148"/>
      <c r="T776" s="56"/>
      <c r="AT776" s="19" t="s">
        <v>175</v>
      </c>
      <c r="AU776" s="19" t="s">
        <v>87</v>
      </c>
    </row>
    <row r="777" spans="2:65" s="12" customFormat="1" ht="10.199999999999999">
      <c r="B777" s="149"/>
      <c r="D777" s="150" t="s">
        <v>177</v>
      </c>
      <c r="E777" s="151" t="s">
        <v>31</v>
      </c>
      <c r="F777" s="152" t="s">
        <v>3597</v>
      </c>
      <c r="H777" s="151" t="s">
        <v>31</v>
      </c>
      <c r="I777" s="153"/>
      <c r="L777" s="149"/>
      <c r="M777" s="154"/>
      <c r="T777" s="155"/>
      <c r="AT777" s="151" t="s">
        <v>177</v>
      </c>
      <c r="AU777" s="151" t="s">
        <v>87</v>
      </c>
      <c r="AV777" s="12" t="s">
        <v>39</v>
      </c>
      <c r="AW777" s="12" t="s">
        <v>38</v>
      </c>
      <c r="AX777" s="12" t="s">
        <v>78</v>
      </c>
      <c r="AY777" s="151" t="s">
        <v>165</v>
      </c>
    </row>
    <row r="778" spans="2:65" s="13" customFormat="1" ht="10.199999999999999">
      <c r="B778" s="156"/>
      <c r="D778" s="150" t="s">
        <v>177</v>
      </c>
      <c r="E778" s="157" t="s">
        <v>31</v>
      </c>
      <c r="F778" s="158" t="s">
        <v>3598</v>
      </c>
      <c r="H778" s="159">
        <v>5.46</v>
      </c>
      <c r="I778" s="160"/>
      <c r="L778" s="156"/>
      <c r="M778" s="161"/>
      <c r="T778" s="162"/>
      <c r="AT778" s="157" t="s">
        <v>177</v>
      </c>
      <c r="AU778" s="157" t="s">
        <v>87</v>
      </c>
      <c r="AV778" s="13" t="s">
        <v>87</v>
      </c>
      <c r="AW778" s="13" t="s">
        <v>38</v>
      </c>
      <c r="AX778" s="13" t="s">
        <v>78</v>
      </c>
      <c r="AY778" s="157" t="s">
        <v>165</v>
      </c>
    </row>
    <row r="779" spans="2:65" s="14" customFormat="1" ht="10.199999999999999">
      <c r="B779" s="163"/>
      <c r="D779" s="150" t="s">
        <v>177</v>
      </c>
      <c r="E779" s="164" t="s">
        <v>31</v>
      </c>
      <c r="F779" s="165" t="s">
        <v>180</v>
      </c>
      <c r="H779" s="166">
        <v>5.46</v>
      </c>
      <c r="I779" s="167"/>
      <c r="L779" s="163"/>
      <c r="M779" s="168"/>
      <c r="T779" s="169"/>
      <c r="AT779" s="164" t="s">
        <v>177</v>
      </c>
      <c r="AU779" s="164" t="s">
        <v>87</v>
      </c>
      <c r="AV779" s="14" t="s">
        <v>173</v>
      </c>
      <c r="AW779" s="14" t="s">
        <v>38</v>
      </c>
      <c r="AX779" s="14" t="s">
        <v>39</v>
      </c>
      <c r="AY779" s="164" t="s">
        <v>165</v>
      </c>
    </row>
    <row r="780" spans="2:65" s="1" customFormat="1" ht="37.799999999999997" customHeight="1">
      <c r="B780" s="35"/>
      <c r="C780" s="177" t="s">
        <v>1286</v>
      </c>
      <c r="D780" s="177" t="s">
        <v>409</v>
      </c>
      <c r="E780" s="178" t="s">
        <v>3599</v>
      </c>
      <c r="F780" s="179" t="s">
        <v>3600</v>
      </c>
      <c r="G780" s="180" t="s">
        <v>171</v>
      </c>
      <c r="H780" s="181">
        <v>2</v>
      </c>
      <c r="I780" s="182"/>
      <c r="J780" s="183">
        <f>ROUND(I780*H780,2)</f>
        <v>0</v>
      </c>
      <c r="K780" s="179" t="s">
        <v>31</v>
      </c>
      <c r="L780" s="184"/>
      <c r="M780" s="185" t="s">
        <v>31</v>
      </c>
      <c r="N780" s="186" t="s">
        <v>49</v>
      </c>
      <c r="P780" s="141">
        <f>O780*H780</f>
        <v>0</v>
      </c>
      <c r="Q780" s="141">
        <v>0.11196075</v>
      </c>
      <c r="R780" s="141">
        <f>Q780*H780</f>
        <v>0.2239215</v>
      </c>
      <c r="S780" s="141">
        <v>0</v>
      </c>
      <c r="T780" s="142">
        <f>S780*H780</f>
        <v>0</v>
      </c>
      <c r="AR780" s="143" t="s">
        <v>483</v>
      </c>
      <c r="AT780" s="143" t="s">
        <v>409</v>
      </c>
      <c r="AU780" s="143" t="s">
        <v>87</v>
      </c>
      <c r="AY780" s="19" t="s">
        <v>165</v>
      </c>
      <c r="BE780" s="144">
        <f>IF(N780="základní",J780,0)</f>
        <v>0</v>
      </c>
      <c r="BF780" s="144">
        <f>IF(N780="snížená",J780,0)</f>
        <v>0</v>
      </c>
      <c r="BG780" s="144">
        <f>IF(N780="zákl. přenesená",J780,0)</f>
        <v>0</v>
      </c>
      <c r="BH780" s="144">
        <f>IF(N780="sníž. přenesená",J780,0)</f>
        <v>0</v>
      </c>
      <c r="BI780" s="144">
        <f>IF(N780="nulová",J780,0)</f>
        <v>0</v>
      </c>
      <c r="BJ780" s="19" t="s">
        <v>39</v>
      </c>
      <c r="BK780" s="144">
        <f>ROUND(I780*H780,2)</f>
        <v>0</v>
      </c>
      <c r="BL780" s="19" t="s">
        <v>313</v>
      </c>
      <c r="BM780" s="143" t="s">
        <v>3601</v>
      </c>
    </row>
    <row r="781" spans="2:65" s="1" customFormat="1" ht="24.15" customHeight="1">
      <c r="B781" s="35"/>
      <c r="C781" s="132" t="s">
        <v>1291</v>
      </c>
      <c r="D781" s="132" t="s">
        <v>168</v>
      </c>
      <c r="E781" s="133" t="s">
        <v>3602</v>
      </c>
      <c r="F781" s="134" t="s">
        <v>3603</v>
      </c>
      <c r="G781" s="135" t="s">
        <v>2009</v>
      </c>
      <c r="H781" s="136">
        <v>313.56</v>
      </c>
      <c r="I781" s="137"/>
      <c r="J781" s="138">
        <f>ROUND(I781*H781,2)</f>
        <v>0</v>
      </c>
      <c r="K781" s="134" t="s">
        <v>172</v>
      </c>
      <c r="L781" s="35"/>
      <c r="M781" s="139" t="s">
        <v>31</v>
      </c>
      <c r="N781" s="140" t="s">
        <v>49</v>
      </c>
      <c r="P781" s="141">
        <f>O781*H781</f>
        <v>0</v>
      </c>
      <c r="Q781" s="141">
        <v>5.0000000000000002E-5</v>
      </c>
      <c r="R781" s="141">
        <f>Q781*H781</f>
        <v>1.5678000000000001E-2</v>
      </c>
      <c r="S781" s="141">
        <v>0</v>
      </c>
      <c r="T781" s="142">
        <f>S781*H781</f>
        <v>0</v>
      </c>
      <c r="AR781" s="143" t="s">
        <v>313</v>
      </c>
      <c r="AT781" s="143" t="s">
        <v>168</v>
      </c>
      <c r="AU781" s="143" t="s">
        <v>87</v>
      </c>
      <c r="AY781" s="19" t="s">
        <v>165</v>
      </c>
      <c r="BE781" s="144">
        <f>IF(N781="základní",J781,0)</f>
        <v>0</v>
      </c>
      <c r="BF781" s="144">
        <f>IF(N781="snížená",J781,0)</f>
        <v>0</v>
      </c>
      <c r="BG781" s="144">
        <f>IF(N781="zákl. přenesená",J781,0)</f>
        <v>0</v>
      </c>
      <c r="BH781" s="144">
        <f>IF(N781="sníž. přenesená",J781,0)</f>
        <v>0</v>
      </c>
      <c r="BI781" s="144">
        <f>IF(N781="nulová",J781,0)</f>
        <v>0</v>
      </c>
      <c r="BJ781" s="19" t="s">
        <v>39</v>
      </c>
      <c r="BK781" s="144">
        <f>ROUND(I781*H781,2)</f>
        <v>0</v>
      </c>
      <c r="BL781" s="19" t="s">
        <v>313</v>
      </c>
      <c r="BM781" s="143" t="s">
        <v>3604</v>
      </c>
    </row>
    <row r="782" spans="2:65" s="1" customFormat="1" ht="10.199999999999999" hidden="1">
      <c r="B782" s="35"/>
      <c r="D782" s="145" t="s">
        <v>175</v>
      </c>
      <c r="F782" s="146" t="s">
        <v>3605</v>
      </c>
      <c r="I782" s="147"/>
      <c r="L782" s="35"/>
      <c r="M782" s="148"/>
      <c r="T782" s="56"/>
      <c r="AT782" s="19" t="s">
        <v>175</v>
      </c>
      <c r="AU782" s="19" t="s">
        <v>87</v>
      </c>
    </row>
    <row r="783" spans="2:65" s="12" customFormat="1" ht="10.199999999999999">
      <c r="B783" s="149"/>
      <c r="D783" s="150" t="s">
        <v>177</v>
      </c>
      <c r="E783" s="151" t="s">
        <v>31</v>
      </c>
      <c r="F783" s="152" t="s">
        <v>3606</v>
      </c>
      <c r="H783" s="151" t="s">
        <v>31</v>
      </c>
      <c r="I783" s="153"/>
      <c r="L783" s="149"/>
      <c r="M783" s="154"/>
      <c r="T783" s="155"/>
      <c r="AT783" s="151" t="s">
        <v>177</v>
      </c>
      <c r="AU783" s="151" t="s">
        <v>87</v>
      </c>
      <c r="AV783" s="12" t="s">
        <v>39</v>
      </c>
      <c r="AW783" s="12" t="s">
        <v>38</v>
      </c>
      <c r="AX783" s="12" t="s">
        <v>78</v>
      </c>
      <c r="AY783" s="151" t="s">
        <v>165</v>
      </c>
    </row>
    <row r="784" spans="2:65" s="13" customFormat="1" ht="10.199999999999999">
      <c r="B784" s="156"/>
      <c r="D784" s="150" t="s">
        <v>177</v>
      </c>
      <c r="E784" s="157" t="s">
        <v>31</v>
      </c>
      <c r="F784" s="158" t="s">
        <v>3607</v>
      </c>
      <c r="H784" s="159">
        <v>313.56</v>
      </c>
      <c r="I784" s="160"/>
      <c r="L784" s="156"/>
      <c r="M784" s="161"/>
      <c r="T784" s="162"/>
      <c r="AT784" s="157" t="s">
        <v>177</v>
      </c>
      <c r="AU784" s="157" t="s">
        <v>87</v>
      </c>
      <c r="AV784" s="13" t="s">
        <v>87</v>
      </c>
      <c r="AW784" s="13" t="s">
        <v>38</v>
      </c>
      <c r="AX784" s="13" t="s">
        <v>78</v>
      </c>
      <c r="AY784" s="157" t="s">
        <v>165</v>
      </c>
    </row>
    <row r="785" spans="2:65" s="14" customFormat="1" ht="10.199999999999999">
      <c r="B785" s="163"/>
      <c r="D785" s="150" t="s">
        <v>177</v>
      </c>
      <c r="E785" s="164" t="s">
        <v>31</v>
      </c>
      <c r="F785" s="165" t="s">
        <v>180</v>
      </c>
      <c r="H785" s="166">
        <v>313.56</v>
      </c>
      <c r="I785" s="167"/>
      <c r="L785" s="163"/>
      <c r="M785" s="168"/>
      <c r="T785" s="169"/>
      <c r="AT785" s="164" t="s">
        <v>177</v>
      </c>
      <c r="AU785" s="164" t="s">
        <v>87</v>
      </c>
      <c r="AV785" s="14" t="s">
        <v>173</v>
      </c>
      <c r="AW785" s="14" t="s">
        <v>38</v>
      </c>
      <c r="AX785" s="14" t="s">
        <v>39</v>
      </c>
      <c r="AY785" s="164" t="s">
        <v>165</v>
      </c>
    </row>
    <row r="786" spans="2:65" s="1" customFormat="1" ht="24.15" customHeight="1">
      <c r="B786" s="35"/>
      <c r="C786" s="177" t="s">
        <v>1297</v>
      </c>
      <c r="D786" s="177" t="s">
        <v>409</v>
      </c>
      <c r="E786" s="178" t="s">
        <v>3608</v>
      </c>
      <c r="F786" s="179" t="s">
        <v>3609</v>
      </c>
      <c r="G786" s="180" t="s">
        <v>171</v>
      </c>
      <c r="H786" s="181">
        <v>7</v>
      </c>
      <c r="I786" s="182"/>
      <c r="J786" s="183">
        <f>ROUND(I786*H786,2)</f>
        <v>0</v>
      </c>
      <c r="K786" s="179" t="s">
        <v>31</v>
      </c>
      <c r="L786" s="184"/>
      <c r="M786" s="185" t="s">
        <v>31</v>
      </c>
      <c r="N786" s="186" t="s">
        <v>49</v>
      </c>
      <c r="P786" s="141">
        <f>O786*H786</f>
        <v>0</v>
      </c>
      <c r="Q786" s="141">
        <v>3.8399999999999997E-2</v>
      </c>
      <c r="R786" s="141">
        <f>Q786*H786</f>
        <v>0.26879999999999998</v>
      </c>
      <c r="S786" s="141">
        <v>0</v>
      </c>
      <c r="T786" s="142">
        <f>S786*H786</f>
        <v>0</v>
      </c>
      <c r="AR786" s="143" t="s">
        <v>483</v>
      </c>
      <c r="AT786" s="143" t="s">
        <v>409</v>
      </c>
      <c r="AU786" s="143" t="s">
        <v>87</v>
      </c>
      <c r="AY786" s="19" t="s">
        <v>165</v>
      </c>
      <c r="BE786" s="144">
        <f>IF(N786="základní",J786,0)</f>
        <v>0</v>
      </c>
      <c r="BF786" s="144">
        <f>IF(N786="snížená",J786,0)</f>
        <v>0</v>
      </c>
      <c r="BG786" s="144">
        <f>IF(N786="zákl. přenesená",J786,0)</f>
        <v>0</v>
      </c>
      <c r="BH786" s="144">
        <f>IF(N786="sníž. přenesená",J786,0)</f>
        <v>0</v>
      </c>
      <c r="BI786" s="144">
        <f>IF(N786="nulová",J786,0)</f>
        <v>0</v>
      </c>
      <c r="BJ786" s="19" t="s">
        <v>39</v>
      </c>
      <c r="BK786" s="144">
        <f>ROUND(I786*H786,2)</f>
        <v>0</v>
      </c>
      <c r="BL786" s="19" t="s">
        <v>313</v>
      </c>
      <c r="BM786" s="143" t="s">
        <v>3610</v>
      </c>
    </row>
    <row r="787" spans="2:65" s="1" customFormat="1" ht="19.2">
      <c r="B787" s="35"/>
      <c r="D787" s="150" t="s">
        <v>443</v>
      </c>
      <c r="F787" s="187" t="s">
        <v>3611</v>
      </c>
      <c r="I787" s="147"/>
      <c r="L787" s="35"/>
      <c r="M787" s="148"/>
      <c r="T787" s="56"/>
      <c r="AT787" s="19" t="s">
        <v>443</v>
      </c>
      <c r="AU787" s="19" t="s">
        <v>87</v>
      </c>
    </row>
    <row r="788" spans="2:65" s="1" customFormat="1" ht="37.799999999999997" customHeight="1">
      <c r="B788" s="35"/>
      <c r="C788" s="132" t="s">
        <v>1304</v>
      </c>
      <c r="D788" s="132" t="s">
        <v>168</v>
      </c>
      <c r="E788" s="133" t="s">
        <v>3612</v>
      </c>
      <c r="F788" s="134" t="s">
        <v>3613</v>
      </c>
      <c r="G788" s="135" t="s">
        <v>103</v>
      </c>
      <c r="H788" s="136">
        <v>2.4</v>
      </c>
      <c r="I788" s="137"/>
      <c r="J788" s="138">
        <f>ROUND(I788*H788,2)</f>
        <v>0</v>
      </c>
      <c r="K788" s="134" t="s">
        <v>172</v>
      </c>
      <c r="L788" s="35"/>
      <c r="M788" s="139" t="s">
        <v>31</v>
      </c>
      <c r="N788" s="140" t="s">
        <v>49</v>
      </c>
      <c r="P788" s="141">
        <f>O788*H788</f>
        <v>0</v>
      </c>
      <c r="Q788" s="141">
        <v>0</v>
      </c>
      <c r="R788" s="141">
        <f>Q788*H788</f>
        <v>0</v>
      </c>
      <c r="S788" s="141">
        <v>0</v>
      </c>
      <c r="T788" s="142">
        <f>S788*H788</f>
        <v>0</v>
      </c>
      <c r="AR788" s="143" t="s">
        <v>313</v>
      </c>
      <c r="AT788" s="143" t="s">
        <v>168</v>
      </c>
      <c r="AU788" s="143" t="s">
        <v>87</v>
      </c>
      <c r="AY788" s="19" t="s">
        <v>165</v>
      </c>
      <c r="BE788" s="144">
        <f>IF(N788="základní",J788,0)</f>
        <v>0</v>
      </c>
      <c r="BF788" s="144">
        <f>IF(N788="snížená",J788,0)</f>
        <v>0</v>
      </c>
      <c r="BG788" s="144">
        <f>IF(N788="zákl. přenesená",J788,0)</f>
        <v>0</v>
      </c>
      <c r="BH788" s="144">
        <f>IF(N788="sníž. přenesená",J788,0)</f>
        <v>0</v>
      </c>
      <c r="BI788" s="144">
        <f>IF(N788="nulová",J788,0)</f>
        <v>0</v>
      </c>
      <c r="BJ788" s="19" t="s">
        <v>39</v>
      </c>
      <c r="BK788" s="144">
        <f>ROUND(I788*H788,2)</f>
        <v>0</v>
      </c>
      <c r="BL788" s="19" t="s">
        <v>313</v>
      </c>
      <c r="BM788" s="143" t="s">
        <v>3614</v>
      </c>
    </row>
    <row r="789" spans="2:65" s="1" customFormat="1" ht="10.199999999999999" hidden="1">
      <c r="B789" s="35"/>
      <c r="D789" s="145" t="s">
        <v>175</v>
      </c>
      <c r="F789" s="146" t="s">
        <v>3615</v>
      </c>
      <c r="I789" s="147"/>
      <c r="L789" s="35"/>
      <c r="M789" s="148"/>
      <c r="T789" s="56"/>
      <c r="AT789" s="19" t="s">
        <v>175</v>
      </c>
      <c r="AU789" s="19" t="s">
        <v>87</v>
      </c>
    </row>
    <row r="790" spans="2:65" s="13" customFormat="1" ht="10.199999999999999">
      <c r="B790" s="156"/>
      <c r="D790" s="150" t="s">
        <v>177</v>
      </c>
      <c r="E790" s="157" t="s">
        <v>31</v>
      </c>
      <c r="F790" s="158" t="s">
        <v>3580</v>
      </c>
      <c r="H790" s="159">
        <v>2.4</v>
      </c>
      <c r="I790" s="160"/>
      <c r="L790" s="156"/>
      <c r="M790" s="161"/>
      <c r="T790" s="162"/>
      <c r="AT790" s="157" t="s">
        <v>177</v>
      </c>
      <c r="AU790" s="157" t="s">
        <v>87</v>
      </c>
      <c r="AV790" s="13" t="s">
        <v>87</v>
      </c>
      <c r="AW790" s="13" t="s">
        <v>38</v>
      </c>
      <c r="AX790" s="13" t="s">
        <v>39</v>
      </c>
      <c r="AY790" s="157" t="s">
        <v>165</v>
      </c>
    </row>
    <row r="791" spans="2:65" s="1" customFormat="1" ht="16.5" customHeight="1">
      <c r="B791" s="35"/>
      <c r="C791" s="132" t="s">
        <v>1311</v>
      </c>
      <c r="D791" s="132" t="s">
        <v>168</v>
      </c>
      <c r="E791" s="133" t="s">
        <v>3616</v>
      </c>
      <c r="F791" s="134" t="s">
        <v>3617</v>
      </c>
      <c r="G791" s="135" t="s">
        <v>183</v>
      </c>
      <c r="H791" s="136">
        <v>11.615</v>
      </c>
      <c r="I791" s="137"/>
      <c r="J791" s="138">
        <f>ROUND(I791*H791,2)</f>
        <v>0</v>
      </c>
      <c r="K791" s="134" t="s">
        <v>172</v>
      </c>
      <c r="L791" s="35"/>
      <c r="M791" s="139" t="s">
        <v>31</v>
      </c>
      <c r="N791" s="140" t="s">
        <v>49</v>
      </c>
      <c r="P791" s="141">
        <f>O791*H791</f>
        <v>0</v>
      </c>
      <c r="Q791" s="141">
        <v>0</v>
      </c>
      <c r="R791" s="141">
        <f>Q791*H791</f>
        <v>0</v>
      </c>
      <c r="S791" s="141">
        <v>0.02</v>
      </c>
      <c r="T791" s="142">
        <f>S791*H791</f>
        <v>0.23230000000000001</v>
      </c>
      <c r="AR791" s="143" t="s">
        <v>313</v>
      </c>
      <c r="AT791" s="143" t="s">
        <v>168</v>
      </c>
      <c r="AU791" s="143" t="s">
        <v>87</v>
      </c>
      <c r="AY791" s="19" t="s">
        <v>165</v>
      </c>
      <c r="BE791" s="144">
        <f>IF(N791="základní",J791,0)</f>
        <v>0</v>
      </c>
      <c r="BF791" s="144">
        <f>IF(N791="snížená",J791,0)</f>
        <v>0</v>
      </c>
      <c r="BG791" s="144">
        <f>IF(N791="zákl. přenesená",J791,0)</f>
        <v>0</v>
      </c>
      <c r="BH791" s="144">
        <f>IF(N791="sníž. přenesená",J791,0)</f>
        <v>0</v>
      </c>
      <c r="BI791" s="144">
        <f>IF(N791="nulová",J791,0)</f>
        <v>0</v>
      </c>
      <c r="BJ791" s="19" t="s">
        <v>39</v>
      </c>
      <c r="BK791" s="144">
        <f>ROUND(I791*H791,2)</f>
        <v>0</v>
      </c>
      <c r="BL791" s="19" t="s">
        <v>313</v>
      </c>
      <c r="BM791" s="143" t="s">
        <v>3618</v>
      </c>
    </row>
    <row r="792" spans="2:65" s="1" customFormat="1" ht="10.199999999999999" hidden="1">
      <c r="B792" s="35"/>
      <c r="D792" s="145" t="s">
        <v>175</v>
      </c>
      <c r="F792" s="146" t="s">
        <v>3619</v>
      </c>
      <c r="I792" s="147"/>
      <c r="L792" s="35"/>
      <c r="M792" s="148"/>
      <c r="T792" s="56"/>
      <c r="AT792" s="19" t="s">
        <v>175</v>
      </c>
      <c r="AU792" s="19" t="s">
        <v>87</v>
      </c>
    </row>
    <row r="793" spans="2:65" s="12" customFormat="1" ht="10.199999999999999">
      <c r="B793" s="149"/>
      <c r="D793" s="150" t="s">
        <v>177</v>
      </c>
      <c r="E793" s="151" t="s">
        <v>31</v>
      </c>
      <c r="F793" s="152" t="s">
        <v>3620</v>
      </c>
      <c r="H793" s="151" t="s">
        <v>31</v>
      </c>
      <c r="I793" s="153"/>
      <c r="L793" s="149"/>
      <c r="M793" s="154"/>
      <c r="T793" s="155"/>
      <c r="AT793" s="151" t="s">
        <v>177</v>
      </c>
      <c r="AU793" s="151" t="s">
        <v>87</v>
      </c>
      <c r="AV793" s="12" t="s">
        <v>39</v>
      </c>
      <c r="AW793" s="12" t="s">
        <v>38</v>
      </c>
      <c r="AX793" s="12" t="s">
        <v>78</v>
      </c>
      <c r="AY793" s="151" t="s">
        <v>165</v>
      </c>
    </row>
    <row r="794" spans="2:65" s="13" customFormat="1" ht="10.199999999999999">
      <c r="B794" s="156"/>
      <c r="D794" s="150" t="s">
        <v>177</v>
      </c>
      <c r="E794" s="157" t="s">
        <v>31</v>
      </c>
      <c r="F794" s="158" t="s">
        <v>3621</v>
      </c>
      <c r="H794" s="159">
        <v>11.615</v>
      </c>
      <c r="I794" s="160"/>
      <c r="L794" s="156"/>
      <c r="M794" s="161"/>
      <c r="T794" s="162"/>
      <c r="AT794" s="157" t="s">
        <v>177</v>
      </c>
      <c r="AU794" s="157" t="s">
        <v>87</v>
      </c>
      <c r="AV794" s="13" t="s">
        <v>87</v>
      </c>
      <c r="AW794" s="13" t="s">
        <v>38</v>
      </c>
      <c r="AX794" s="13" t="s">
        <v>78</v>
      </c>
      <c r="AY794" s="157" t="s">
        <v>165</v>
      </c>
    </row>
    <row r="795" spans="2:65" s="14" customFormat="1" ht="10.199999999999999">
      <c r="B795" s="163"/>
      <c r="D795" s="150" t="s">
        <v>177</v>
      </c>
      <c r="E795" s="164" t="s">
        <v>31</v>
      </c>
      <c r="F795" s="165" t="s">
        <v>180</v>
      </c>
      <c r="H795" s="166">
        <v>11.615</v>
      </c>
      <c r="I795" s="167"/>
      <c r="L795" s="163"/>
      <c r="M795" s="168"/>
      <c r="T795" s="169"/>
      <c r="AT795" s="164" t="s">
        <v>177</v>
      </c>
      <c r="AU795" s="164" t="s">
        <v>87</v>
      </c>
      <c r="AV795" s="14" t="s">
        <v>173</v>
      </c>
      <c r="AW795" s="14" t="s">
        <v>38</v>
      </c>
      <c r="AX795" s="14" t="s">
        <v>39</v>
      </c>
      <c r="AY795" s="164" t="s">
        <v>165</v>
      </c>
    </row>
    <row r="796" spans="2:65" s="1" customFormat="1" ht="24.15" customHeight="1">
      <c r="B796" s="35"/>
      <c r="C796" s="132" t="s">
        <v>1318</v>
      </c>
      <c r="D796" s="132" t="s">
        <v>168</v>
      </c>
      <c r="E796" s="133" t="s">
        <v>3622</v>
      </c>
      <c r="F796" s="134" t="s">
        <v>3623</v>
      </c>
      <c r="G796" s="135" t="s">
        <v>171</v>
      </c>
      <c r="H796" s="136">
        <v>2</v>
      </c>
      <c r="I796" s="137"/>
      <c r="J796" s="138">
        <f>ROUND(I796*H796,2)</f>
        <v>0</v>
      </c>
      <c r="K796" s="134" t="s">
        <v>31</v>
      </c>
      <c r="L796" s="35"/>
      <c r="M796" s="139" t="s">
        <v>31</v>
      </c>
      <c r="N796" s="140" t="s">
        <v>49</v>
      </c>
      <c r="P796" s="141">
        <f>O796*H796</f>
        <v>0</v>
      </c>
      <c r="Q796" s="141">
        <v>1.1999999999999999E-3</v>
      </c>
      <c r="R796" s="141">
        <f>Q796*H796</f>
        <v>2.3999999999999998E-3</v>
      </c>
      <c r="S796" s="141">
        <v>0</v>
      </c>
      <c r="T796" s="142">
        <f>S796*H796</f>
        <v>0</v>
      </c>
      <c r="AR796" s="143" t="s">
        <v>313</v>
      </c>
      <c r="AT796" s="143" t="s">
        <v>168</v>
      </c>
      <c r="AU796" s="143" t="s">
        <v>87</v>
      </c>
      <c r="AY796" s="19" t="s">
        <v>165</v>
      </c>
      <c r="BE796" s="144">
        <f>IF(N796="základní",J796,0)</f>
        <v>0</v>
      </c>
      <c r="BF796" s="144">
        <f>IF(N796="snížená",J796,0)</f>
        <v>0</v>
      </c>
      <c r="BG796" s="144">
        <f>IF(N796="zákl. přenesená",J796,0)</f>
        <v>0</v>
      </c>
      <c r="BH796" s="144">
        <f>IF(N796="sníž. přenesená",J796,0)</f>
        <v>0</v>
      </c>
      <c r="BI796" s="144">
        <f>IF(N796="nulová",J796,0)</f>
        <v>0</v>
      </c>
      <c r="BJ796" s="19" t="s">
        <v>39</v>
      </c>
      <c r="BK796" s="144">
        <f>ROUND(I796*H796,2)</f>
        <v>0</v>
      </c>
      <c r="BL796" s="19" t="s">
        <v>313</v>
      </c>
      <c r="BM796" s="143" t="s">
        <v>3624</v>
      </c>
    </row>
    <row r="797" spans="2:65" s="1" customFormat="1" ht="55.5" customHeight="1">
      <c r="B797" s="35"/>
      <c r="C797" s="132" t="s">
        <v>1325</v>
      </c>
      <c r="D797" s="132" t="s">
        <v>168</v>
      </c>
      <c r="E797" s="133" t="s">
        <v>3625</v>
      </c>
      <c r="F797" s="134" t="s">
        <v>3626</v>
      </c>
      <c r="G797" s="135" t="s">
        <v>1278</v>
      </c>
      <c r="H797" s="136">
        <v>0.85299999999999998</v>
      </c>
      <c r="I797" s="137"/>
      <c r="J797" s="138">
        <f>ROUND(I797*H797,2)</f>
        <v>0</v>
      </c>
      <c r="K797" s="134" t="s">
        <v>172</v>
      </c>
      <c r="L797" s="35"/>
      <c r="M797" s="139" t="s">
        <v>31</v>
      </c>
      <c r="N797" s="140" t="s">
        <v>49</v>
      </c>
      <c r="P797" s="141">
        <f>O797*H797</f>
        <v>0</v>
      </c>
      <c r="Q797" s="141">
        <v>0</v>
      </c>
      <c r="R797" s="141">
        <f>Q797*H797</f>
        <v>0</v>
      </c>
      <c r="S797" s="141">
        <v>0</v>
      </c>
      <c r="T797" s="142">
        <f>S797*H797</f>
        <v>0</v>
      </c>
      <c r="AR797" s="143" t="s">
        <v>313</v>
      </c>
      <c r="AT797" s="143" t="s">
        <v>168</v>
      </c>
      <c r="AU797" s="143" t="s">
        <v>87</v>
      </c>
      <c r="AY797" s="19" t="s">
        <v>165</v>
      </c>
      <c r="BE797" s="144">
        <f>IF(N797="základní",J797,0)</f>
        <v>0</v>
      </c>
      <c r="BF797" s="144">
        <f>IF(N797="snížená",J797,0)</f>
        <v>0</v>
      </c>
      <c r="BG797" s="144">
        <f>IF(N797="zákl. přenesená",J797,0)</f>
        <v>0</v>
      </c>
      <c r="BH797" s="144">
        <f>IF(N797="sníž. přenesená",J797,0)</f>
        <v>0</v>
      </c>
      <c r="BI797" s="144">
        <f>IF(N797="nulová",J797,0)</f>
        <v>0</v>
      </c>
      <c r="BJ797" s="19" t="s">
        <v>39</v>
      </c>
      <c r="BK797" s="144">
        <f>ROUND(I797*H797,2)</f>
        <v>0</v>
      </c>
      <c r="BL797" s="19" t="s">
        <v>313</v>
      </c>
      <c r="BM797" s="143" t="s">
        <v>3627</v>
      </c>
    </row>
    <row r="798" spans="2:65" s="1" customFormat="1" ht="10.199999999999999" hidden="1">
      <c r="B798" s="35"/>
      <c r="D798" s="145" t="s">
        <v>175</v>
      </c>
      <c r="F798" s="146" t="s">
        <v>3628</v>
      </c>
      <c r="I798" s="147"/>
      <c r="L798" s="35"/>
      <c r="M798" s="148"/>
      <c r="T798" s="56"/>
      <c r="AT798" s="19" t="s">
        <v>175</v>
      </c>
      <c r="AU798" s="19" t="s">
        <v>87</v>
      </c>
    </row>
    <row r="799" spans="2:65" s="11" customFormat="1" ht="22.8" customHeight="1">
      <c r="B799" s="120"/>
      <c r="D799" s="121" t="s">
        <v>77</v>
      </c>
      <c r="E799" s="130" t="s">
        <v>2220</v>
      </c>
      <c r="F799" s="130" t="s">
        <v>2221</v>
      </c>
      <c r="I799" s="123"/>
      <c r="J799" s="131">
        <f>BK799</f>
        <v>0</v>
      </c>
      <c r="L799" s="120"/>
      <c r="M799" s="125"/>
      <c r="P799" s="126">
        <f>SUM(P800:P818)</f>
        <v>0</v>
      </c>
      <c r="R799" s="126">
        <f>SUM(R800:R818)</f>
        <v>8.0190000000000001E-3</v>
      </c>
      <c r="T799" s="127">
        <f>SUM(T800:T818)</f>
        <v>0</v>
      </c>
      <c r="AR799" s="121" t="s">
        <v>87</v>
      </c>
      <c r="AT799" s="128" t="s">
        <v>77</v>
      </c>
      <c r="AU799" s="128" t="s">
        <v>39</v>
      </c>
      <c r="AY799" s="121" t="s">
        <v>165</v>
      </c>
      <c r="BK799" s="129">
        <f>SUM(BK800:BK818)</f>
        <v>0</v>
      </c>
    </row>
    <row r="800" spans="2:65" s="1" customFormat="1" ht="37.799999999999997" customHeight="1">
      <c r="B800" s="35"/>
      <c r="C800" s="132" t="s">
        <v>1334</v>
      </c>
      <c r="D800" s="132" t="s">
        <v>168</v>
      </c>
      <c r="E800" s="133" t="s">
        <v>2223</v>
      </c>
      <c r="F800" s="134" t="s">
        <v>2224</v>
      </c>
      <c r="G800" s="135" t="s">
        <v>183</v>
      </c>
      <c r="H800" s="136">
        <v>14.85</v>
      </c>
      <c r="I800" s="137"/>
      <c r="J800" s="138">
        <f>ROUND(I800*H800,2)</f>
        <v>0</v>
      </c>
      <c r="K800" s="134" t="s">
        <v>172</v>
      </c>
      <c r="L800" s="35"/>
      <c r="M800" s="139" t="s">
        <v>31</v>
      </c>
      <c r="N800" s="140" t="s">
        <v>49</v>
      </c>
      <c r="P800" s="141">
        <f>O800*H800</f>
        <v>0</v>
      </c>
      <c r="Q800" s="141">
        <v>6.9999999999999994E-5</v>
      </c>
      <c r="R800" s="141">
        <f>Q800*H800</f>
        <v>1.0394999999999998E-3</v>
      </c>
      <c r="S800" s="141">
        <v>0</v>
      </c>
      <c r="T800" s="142">
        <f>S800*H800</f>
        <v>0</v>
      </c>
      <c r="AR800" s="143" t="s">
        <v>313</v>
      </c>
      <c r="AT800" s="143" t="s">
        <v>168</v>
      </c>
      <c r="AU800" s="143" t="s">
        <v>87</v>
      </c>
      <c r="AY800" s="19" t="s">
        <v>165</v>
      </c>
      <c r="BE800" s="144">
        <f>IF(N800="základní",J800,0)</f>
        <v>0</v>
      </c>
      <c r="BF800" s="144">
        <f>IF(N800="snížená",J800,0)</f>
        <v>0</v>
      </c>
      <c r="BG800" s="144">
        <f>IF(N800="zákl. přenesená",J800,0)</f>
        <v>0</v>
      </c>
      <c r="BH800" s="144">
        <f>IF(N800="sníž. přenesená",J800,0)</f>
        <v>0</v>
      </c>
      <c r="BI800" s="144">
        <f>IF(N800="nulová",J800,0)</f>
        <v>0</v>
      </c>
      <c r="BJ800" s="19" t="s">
        <v>39</v>
      </c>
      <c r="BK800" s="144">
        <f>ROUND(I800*H800,2)</f>
        <v>0</v>
      </c>
      <c r="BL800" s="19" t="s">
        <v>313</v>
      </c>
      <c r="BM800" s="143" t="s">
        <v>3629</v>
      </c>
    </row>
    <row r="801" spans="2:65" s="1" customFormat="1" ht="10.199999999999999" hidden="1">
      <c r="B801" s="35"/>
      <c r="D801" s="145" t="s">
        <v>175</v>
      </c>
      <c r="F801" s="146" t="s">
        <v>2226</v>
      </c>
      <c r="I801" s="147"/>
      <c r="L801" s="35"/>
      <c r="M801" s="148"/>
      <c r="T801" s="56"/>
      <c r="AT801" s="19" t="s">
        <v>175</v>
      </c>
      <c r="AU801" s="19" t="s">
        <v>87</v>
      </c>
    </row>
    <row r="802" spans="2:65" s="12" customFormat="1" ht="10.199999999999999">
      <c r="B802" s="149"/>
      <c r="D802" s="150" t="s">
        <v>177</v>
      </c>
      <c r="E802" s="151" t="s">
        <v>31</v>
      </c>
      <c r="F802" s="152" t="s">
        <v>3630</v>
      </c>
      <c r="H802" s="151" t="s">
        <v>31</v>
      </c>
      <c r="I802" s="153"/>
      <c r="L802" s="149"/>
      <c r="M802" s="154"/>
      <c r="T802" s="155"/>
      <c r="AT802" s="151" t="s">
        <v>177</v>
      </c>
      <c r="AU802" s="151" t="s">
        <v>87</v>
      </c>
      <c r="AV802" s="12" t="s">
        <v>39</v>
      </c>
      <c r="AW802" s="12" t="s">
        <v>38</v>
      </c>
      <c r="AX802" s="12" t="s">
        <v>78</v>
      </c>
      <c r="AY802" s="151" t="s">
        <v>165</v>
      </c>
    </row>
    <row r="803" spans="2:65" s="12" customFormat="1" ht="10.199999999999999">
      <c r="B803" s="149"/>
      <c r="D803" s="150" t="s">
        <v>177</v>
      </c>
      <c r="E803" s="151" t="s">
        <v>31</v>
      </c>
      <c r="F803" s="152" t="s">
        <v>3631</v>
      </c>
      <c r="H803" s="151" t="s">
        <v>31</v>
      </c>
      <c r="I803" s="153"/>
      <c r="L803" s="149"/>
      <c r="M803" s="154"/>
      <c r="T803" s="155"/>
      <c r="AT803" s="151" t="s">
        <v>177</v>
      </c>
      <c r="AU803" s="151" t="s">
        <v>87</v>
      </c>
      <c r="AV803" s="12" t="s">
        <v>39</v>
      </c>
      <c r="AW803" s="12" t="s">
        <v>38</v>
      </c>
      <c r="AX803" s="12" t="s">
        <v>78</v>
      </c>
      <c r="AY803" s="151" t="s">
        <v>165</v>
      </c>
    </row>
    <row r="804" spans="2:65" s="13" customFormat="1" ht="10.199999999999999">
      <c r="B804" s="156"/>
      <c r="D804" s="150" t="s">
        <v>177</v>
      </c>
      <c r="E804" s="157" t="s">
        <v>31</v>
      </c>
      <c r="F804" s="158" t="s">
        <v>3632</v>
      </c>
      <c r="H804" s="159">
        <v>14.85</v>
      </c>
      <c r="I804" s="160"/>
      <c r="L804" s="156"/>
      <c r="M804" s="161"/>
      <c r="T804" s="162"/>
      <c r="AT804" s="157" t="s">
        <v>177</v>
      </c>
      <c r="AU804" s="157" t="s">
        <v>87</v>
      </c>
      <c r="AV804" s="13" t="s">
        <v>87</v>
      </c>
      <c r="AW804" s="13" t="s">
        <v>38</v>
      </c>
      <c r="AX804" s="13" t="s">
        <v>78</v>
      </c>
      <c r="AY804" s="157" t="s">
        <v>165</v>
      </c>
    </row>
    <row r="805" spans="2:65" s="14" customFormat="1" ht="10.199999999999999">
      <c r="B805" s="163"/>
      <c r="D805" s="150" t="s">
        <v>177</v>
      </c>
      <c r="E805" s="164" t="s">
        <v>31</v>
      </c>
      <c r="F805" s="165" t="s">
        <v>180</v>
      </c>
      <c r="H805" s="166">
        <v>14.85</v>
      </c>
      <c r="I805" s="167"/>
      <c r="L805" s="163"/>
      <c r="M805" s="168"/>
      <c r="T805" s="169"/>
      <c r="AT805" s="164" t="s">
        <v>177</v>
      </c>
      <c r="AU805" s="164" t="s">
        <v>87</v>
      </c>
      <c r="AV805" s="14" t="s">
        <v>173</v>
      </c>
      <c r="AW805" s="14" t="s">
        <v>38</v>
      </c>
      <c r="AX805" s="14" t="s">
        <v>39</v>
      </c>
      <c r="AY805" s="164" t="s">
        <v>165</v>
      </c>
    </row>
    <row r="806" spans="2:65" s="1" customFormat="1" ht="24.15" customHeight="1">
      <c r="B806" s="35"/>
      <c r="C806" s="132" t="s">
        <v>1342</v>
      </c>
      <c r="D806" s="132" t="s">
        <v>168</v>
      </c>
      <c r="E806" s="133" t="s">
        <v>2241</v>
      </c>
      <c r="F806" s="134" t="s">
        <v>2242</v>
      </c>
      <c r="G806" s="135" t="s">
        <v>183</v>
      </c>
      <c r="H806" s="136">
        <v>14.85</v>
      </c>
      <c r="I806" s="137"/>
      <c r="J806" s="138">
        <f>ROUND(I806*H806,2)</f>
        <v>0</v>
      </c>
      <c r="K806" s="134" t="s">
        <v>172</v>
      </c>
      <c r="L806" s="35"/>
      <c r="M806" s="139" t="s">
        <v>31</v>
      </c>
      <c r="N806" s="140" t="s">
        <v>49</v>
      </c>
      <c r="P806" s="141">
        <f>O806*H806</f>
        <v>0</v>
      </c>
      <c r="Q806" s="141">
        <v>6.0000000000000002E-5</v>
      </c>
      <c r="R806" s="141">
        <f>Q806*H806</f>
        <v>8.9099999999999997E-4</v>
      </c>
      <c r="S806" s="141">
        <v>0</v>
      </c>
      <c r="T806" s="142">
        <f>S806*H806</f>
        <v>0</v>
      </c>
      <c r="AR806" s="143" t="s">
        <v>313</v>
      </c>
      <c r="AT806" s="143" t="s">
        <v>168</v>
      </c>
      <c r="AU806" s="143" t="s">
        <v>87</v>
      </c>
      <c r="AY806" s="19" t="s">
        <v>165</v>
      </c>
      <c r="BE806" s="144">
        <f>IF(N806="základní",J806,0)</f>
        <v>0</v>
      </c>
      <c r="BF806" s="144">
        <f>IF(N806="snížená",J806,0)</f>
        <v>0</v>
      </c>
      <c r="BG806" s="144">
        <f>IF(N806="zákl. přenesená",J806,0)</f>
        <v>0</v>
      </c>
      <c r="BH806" s="144">
        <f>IF(N806="sníž. přenesená",J806,0)</f>
        <v>0</v>
      </c>
      <c r="BI806" s="144">
        <f>IF(N806="nulová",J806,0)</f>
        <v>0</v>
      </c>
      <c r="BJ806" s="19" t="s">
        <v>39</v>
      </c>
      <c r="BK806" s="144">
        <f>ROUND(I806*H806,2)</f>
        <v>0</v>
      </c>
      <c r="BL806" s="19" t="s">
        <v>313</v>
      </c>
      <c r="BM806" s="143" t="s">
        <v>3633</v>
      </c>
    </row>
    <row r="807" spans="2:65" s="1" customFormat="1" ht="10.199999999999999" hidden="1">
      <c r="B807" s="35"/>
      <c r="D807" s="145" t="s">
        <v>175</v>
      </c>
      <c r="F807" s="146" t="s">
        <v>2244</v>
      </c>
      <c r="I807" s="147"/>
      <c r="L807" s="35"/>
      <c r="M807" s="148"/>
      <c r="T807" s="56"/>
      <c r="AT807" s="19" t="s">
        <v>175</v>
      </c>
      <c r="AU807" s="19" t="s">
        <v>87</v>
      </c>
    </row>
    <row r="808" spans="2:65" s="12" customFormat="1" ht="10.199999999999999">
      <c r="B808" s="149"/>
      <c r="D808" s="150" t="s">
        <v>177</v>
      </c>
      <c r="E808" s="151" t="s">
        <v>31</v>
      </c>
      <c r="F808" s="152" t="s">
        <v>3630</v>
      </c>
      <c r="H808" s="151" t="s">
        <v>31</v>
      </c>
      <c r="I808" s="153"/>
      <c r="L808" s="149"/>
      <c r="M808" s="154"/>
      <c r="T808" s="155"/>
      <c r="AT808" s="151" t="s">
        <v>177</v>
      </c>
      <c r="AU808" s="151" t="s">
        <v>87</v>
      </c>
      <c r="AV808" s="12" t="s">
        <v>39</v>
      </c>
      <c r="AW808" s="12" t="s">
        <v>38</v>
      </c>
      <c r="AX808" s="12" t="s">
        <v>78</v>
      </c>
      <c r="AY808" s="151" t="s">
        <v>165</v>
      </c>
    </row>
    <row r="809" spans="2:65" s="12" customFormat="1" ht="10.199999999999999">
      <c r="B809" s="149"/>
      <c r="D809" s="150" t="s">
        <v>177</v>
      </c>
      <c r="E809" s="151" t="s">
        <v>31</v>
      </c>
      <c r="F809" s="152" t="s">
        <v>3631</v>
      </c>
      <c r="H809" s="151" t="s">
        <v>31</v>
      </c>
      <c r="I809" s="153"/>
      <c r="L809" s="149"/>
      <c r="M809" s="154"/>
      <c r="T809" s="155"/>
      <c r="AT809" s="151" t="s">
        <v>177</v>
      </c>
      <c r="AU809" s="151" t="s">
        <v>87</v>
      </c>
      <c r="AV809" s="12" t="s">
        <v>39</v>
      </c>
      <c r="AW809" s="12" t="s">
        <v>38</v>
      </c>
      <c r="AX809" s="12" t="s">
        <v>78</v>
      </c>
      <c r="AY809" s="151" t="s">
        <v>165</v>
      </c>
    </row>
    <row r="810" spans="2:65" s="13" customFormat="1" ht="10.199999999999999">
      <c r="B810" s="156"/>
      <c r="D810" s="150" t="s">
        <v>177</v>
      </c>
      <c r="E810" s="157" t="s">
        <v>31</v>
      </c>
      <c r="F810" s="158" t="s">
        <v>3632</v>
      </c>
      <c r="H810" s="159">
        <v>14.85</v>
      </c>
      <c r="I810" s="160"/>
      <c r="L810" s="156"/>
      <c r="M810" s="161"/>
      <c r="T810" s="162"/>
      <c r="AT810" s="157" t="s">
        <v>177</v>
      </c>
      <c r="AU810" s="157" t="s">
        <v>87</v>
      </c>
      <c r="AV810" s="13" t="s">
        <v>87</v>
      </c>
      <c r="AW810" s="13" t="s">
        <v>38</v>
      </c>
      <c r="AX810" s="13" t="s">
        <v>78</v>
      </c>
      <c r="AY810" s="157" t="s">
        <v>165</v>
      </c>
    </row>
    <row r="811" spans="2:65" s="14" customFormat="1" ht="10.199999999999999">
      <c r="B811" s="163"/>
      <c r="D811" s="150" t="s">
        <v>177</v>
      </c>
      <c r="E811" s="164" t="s">
        <v>31</v>
      </c>
      <c r="F811" s="165" t="s">
        <v>180</v>
      </c>
      <c r="H811" s="166">
        <v>14.85</v>
      </c>
      <c r="I811" s="167"/>
      <c r="L811" s="163"/>
      <c r="M811" s="168"/>
      <c r="T811" s="169"/>
      <c r="AT811" s="164" t="s">
        <v>177</v>
      </c>
      <c r="AU811" s="164" t="s">
        <v>87</v>
      </c>
      <c r="AV811" s="14" t="s">
        <v>173</v>
      </c>
      <c r="AW811" s="14" t="s">
        <v>38</v>
      </c>
      <c r="AX811" s="14" t="s">
        <v>39</v>
      </c>
      <c r="AY811" s="164" t="s">
        <v>165</v>
      </c>
    </row>
    <row r="812" spans="2:65" s="1" customFormat="1" ht="24.15" customHeight="1">
      <c r="B812" s="35"/>
      <c r="C812" s="132" t="s">
        <v>1354</v>
      </c>
      <c r="D812" s="132" t="s">
        <v>168</v>
      </c>
      <c r="E812" s="133" t="s">
        <v>2246</v>
      </c>
      <c r="F812" s="134" t="s">
        <v>2247</v>
      </c>
      <c r="G812" s="135" t="s">
        <v>183</v>
      </c>
      <c r="H812" s="136">
        <v>14.85</v>
      </c>
      <c r="I812" s="137"/>
      <c r="J812" s="138">
        <f>ROUND(I812*H812,2)</f>
        <v>0</v>
      </c>
      <c r="K812" s="134" t="s">
        <v>172</v>
      </c>
      <c r="L812" s="35"/>
      <c r="M812" s="139" t="s">
        <v>31</v>
      </c>
      <c r="N812" s="140" t="s">
        <v>49</v>
      </c>
      <c r="P812" s="141">
        <f>O812*H812</f>
        <v>0</v>
      </c>
      <c r="Q812" s="141">
        <v>1.7000000000000001E-4</v>
      </c>
      <c r="R812" s="141">
        <f>Q812*H812</f>
        <v>2.5245000000000003E-3</v>
      </c>
      <c r="S812" s="141">
        <v>0</v>
      </c>
      <c r="T812" s="142">
        <f>S812*H812</f>
        <v>0</v>
      </c>
      <c r="AR812" s="143" t="s">
        <v>313</v>
      </c>
      <c r="AT812" s="143" t="s">
        <v>168</v>
      </c>
      <c r="AU812" s="143" t="s">
        <v>87</v>
      </c>
      <c r="AY812" s="19" t="s">
        <v>165</v>
      </c>
      <c r="BE812" s="144">
        <f>IF(N812="základní",J812,0)</f>
        <v>0</v>
      </c>
      <c r="BF812" s="144">
        <f>IF(N812="snížená",J812,0)</f>
        <v>0</v>
      </c>
      <c r="BG812" s="144">
        <f>IF(N812="zákl. přenesená",J812,0)</f>
        <v>0</v>
      </c>
      <c r="BH812" s="144">
        <f>IF(N812="sníž. přenesená",J812,0)</f>
        <v>0</v>
      </c>
      <c r="BI812" s="144">
        <f>IF(N812="nulová",J812,0)</f>
        <v>0</v>
      </c>
      <c r="BJ812" s="19" t="s">
        <v>39</v>
      </c>
      <c r="BK812" s="144">
        <f>ROUND(I812*H812,2)</f>
        <v>0</v>
      </c>
      <c r="BL812" s="19" t="s">
        <v>313</v>
      </c>
      <c r="BM812" s="143" t="s">
        <v>3634</v>
      </c>
    </row>
    <row r="813" spans="2:65" s="1" customFormat="1" ht="10.199999999999999" hidden="1">
      <c r="B813" s="35"/>
      <c r="D813" s="145" t="s">
        <v>175</v>
      </c>
      <c r="F813" s="146" t="s">
        <v>2249</v>
      </c>
      <c r="I813" s="147"/>
      <c r="L813" s="35"/>
      <c r="M813" s="148"/>
      <c r="T813" s="56"/>
      <c r="AT813" s="19" t="s">
        <v>175</v>
      </c>
      <c r="AU813" s="19" t="s">
        <v>87</v>
      </c>
    </row>
    <row r="814" spans="2:65" s="1" customFormat="1" ht="24.15" customHeight="1">
      <c r="B814" s="35"/>
      <c r="C814" s="132" t="s">
        <v>1360</v>
      </c>
      <c r="D814" s="132" t="s">
        <v>168</v>
      </c>
      <c r="E814" s="133" t="s">
        <v>2251</v>
      </c>
      <c r="F814" s="134" t="s">
        <v>2252</v>
      </c>
      <c r="G814" s="135" t="s">
        <v>183</v>
      </c>
      <c r="H814" s="136">
        <v>29.7</v>
      </c>
      <c r="I814" s="137"/>
      <c r="J814" s="138">
        <f>ROUND(I814*H814,2)</f>
        <v>0</v>
      </c>
      <c r="K814" s="134" t="s">
        <v>172</v>
      </c>
      <c r="L814" s="35"/>
      <c r="M814" s="139" t="s">
        <v>31</v>
      </c>
      <c r="N814" s="140" t="s">
        <v>49</v>
      </c>
      <c r="P814" s="141">
        <f>O814*H814</f>
        <v>0</v>
      </c>
      <c r="Q814" s="141">
        <v>1.2E-4</v>
      </c>
      <c r="R814" s="141">
        <f>Q814*H814</f>
        <v>3.5639999999999999E-3</v>
      </c>
      <c r="S814" s="141">
        <v>0</v>
      </c>
      <c r="T814" s="142">
        <f>S814*H814</f>
        <v>0</v>
      </c>
      <c r="AR814" s="143" t="s">
        <v>313</v>
      </c>
      <c r="AT814" s="143" t="s">
        <v>168</v>
      </c>
      <c r="AU814" s="143" t="s">
        <v>87</v>
      </c>
      <c r="AY814" s="19" t="s">
        <v>165</v>
      </c>
      <c r="BE814" s="144">
        <f>IF(N814="základní",J814,0)</f>
        <v>0</v>
      </c>
      <c r="BF814" s="144">
        <f>IF(N814="snížená",J814,0)</f>
        <v>0</v>
      </c>
      <c r="BG814" s="144">
        <f>IF(N814="zákl. přenesená",J814,0)</f>
        <v>0</v>
      </c>
      <c r="BH814" s="144">
        <f>IF(N814="sníž. přenesená",J814,0)</f>
        <v>0</v>
      </c>
      <c r="BI814" s="144">
        <f>IF(N814="nulová",J814,0)</f>
        <v>0</v>
      </c>
      <c r="BJ814" s="19" t="s">
        <v>39</v>
      </c>
      <c r="BK814" s="144">
        <f>ROUND(I814*H814,2)</f>
        <v>0</v>
      </c>
      <c r="BL814" s="19" t="s">
        <v>313</v>
      </c>
      <c r="BM814" s="143" t="s">
        <v>3635</v>
      </c>
    </row>
    <row r="815" spans="2:65" s="1" customFormat="1" ht="10.199999999999999" hidden="1">
      <c r="B815" s="35"/>
      <c r="D815" s="145" t="s">
        <v>175</v>
      </c>
      <c r="F815" s="146" t="s">
        <v>2254</v>
      </c>
      <c r="I815" s="147"/>
      <c r="L815" s="35"/>
      <c r="M815" s="148"/>
      <c r="T815" s="56"/>
      <c r="AT815" s="19" t="s">
        <v>175</v>
      </c>
      <c r="AU815" s="19" t="s">
        <v>87</v>
      </c>
    </row>
    <row r="816" spans="2:65" s="12" customFormat="1" ht="10.199999999999999">
      <c r="B816" s="149"/>
      <c r="D816" s="150" t="s">
        <v>177</v>
      </c>
      <c r="E816" s="151" t="s">
        <v>31</v>
      </c>
      <c r="F816" s="152" t="s">
        <v>2255</v>
      </c>
      <c r="H816" s="151" t="s">
        <v>31</v>
      </c>
      <c r="I816" s="153"/>
      <c r="L816" s="149"/>
      <c r="M816" s="154"/>
      <c r="T816" s="155"/>
      <c r="AT816" s="151" t="s">
        <v>177</v>
      </c>
      <c r="AU816" s="151" t="s">
        <v>87</v>
      </c>
      <c r="AV816" s="12" t="s">
        <v>39</v>
      </c>
      <c r="AW816" s="12" t="s">
        <v>38</v>
      </c>
      <c r="AX816" s="12" t="s">
        <v>78</v>
      </c>
      <c r="AY816" s="151" t="s">
        <v>165</v>
      </c>
    </row>
    <row r="817" spans="2:65" s="13" customFormat="1" ht="10.199999999999999">
      <c r="B817" s="156"/>
      <c r="D817" s="150" t="s">
        <v>177</v>
      </c>
      <c r="E817" s="157" t="s">
        <v>31</v>
      </c>
      <c r="F817" s="158" t="s">
        <v>3636</v>
      </c>
      <c r="H817" s="159">
        <v>29.7</v>
      </c>
      <c r="I817" s="160"/>
      <c r="L817" s="156"/>
      <c r="M817" s="161"/>
      <c r="T817" s="162"/>
      <c r="AT817" s="157" t="s">
        <v>177</v>
      </c>
      <c r="AU817" s="157" t="s">
        <v>87</v>
      </c>
      <c r="AV817" s="13" t="s">
        <v>87</v>
      </c>
      <c r="AW817" s="13" t="s">
        <v>38</v>
      </c>
      <c r="AX817" s="13" t="s">
        <v>78</v>
      </c>
      <c r="AY817" s="157" t="s">
        <v>165</v>
      </c>
    </row>
    <row r="818" spans="2:65" s="14" customFormat="1" ht="10.199999999999999">
      <c r="B818" s="163"/>
      <c r="D818" s="150" t="s">
        <v>177</v>
      </c>
      <c r="E818" s="164" t="s">
        <v>31</v>
      </c>
      <c r="F818" s="165" t="s">
        <v>180</v>
      </c>
      <c r="H818" s="166">
        <v>29.7</v>
      </c>
      <c r="I818" s="167"/>
      <c r="L818" s="163"/>
      <c r="M818" s="168"/>
      <c r="T818" s="169"/>
      <c r="AT818" s="164" t="s">
        <v>177</v>
      </c>
      <c r="AU818" s="164" t="s">
        <v>87</v>
      </c>
      <c r="AV818" s="14" t="s">
        <v>173</v>
      </c>
      <c r="AW818" s="14" t="s">
        <v>38</v>
      </c>
      <c r="AX818" s="14" t="s">
        <v>39</v>
      </c>
      <c r="AY818" s="164" t="s">
        <v>165</v>
      </c>
    </row>
    <row r="819" spans="2:65" s="11" customFormat="1" ht="22.8" customHeight="1">
      <c r="B819" s="120"/>
      <c r="D819" s="121" t="s">
        <v>77</v>
      </c>
      <c r="E819" s="130" t="s">
        <v>3637</v>
      </c>
      <c r="F819" s="130" t="s">
        <v>3638</v>
      </c>
      <c r="I819" s="123"/>
      <c r="J819" s="131">
        <f>BK819</f>
        <v>0</v>
      </c>
      <c r="L819" s="120"/>
      <c r="M819" s="125"/>
      <c r="P819" s="126">
        <f>SUM(P820:P826)</f>
        <v>0</v>
      </c>
      <c r="R819" s="126">
        <f>SUM(R820:R826)</f>
        <v>0.41418300000000002</v>
      </c>
      <c r="T819" s="127">
        <f>SUM(T820:T826)</f>
        <v>0.36960000000000004</v>
      </c>
      <c r="AR819" s="121" t="s">
        <v>87</v>
      </c>
      <c r="AT819" s="128" t="s">
        <v>77</v>
      </c>
      <c r="AU819" s="128" t="s">
        <v>39</v>
      </c>
      <c r="AY819" s="121" t="s">
        <v>165</v>
      </c>
      <c r="BK819" s="129">
        <f>SUM(BK820:BK826)</f>
        <v>0</v>
      </c>
    </row>
    <row r="820" spans="2:65" s="1" customFormat="1" ht="37.799999999999997" customHeight="1">
      <c r="B820" s="35"/>
      <c r="C820" s="132" t="s">
        <v>1365</v>
      </c>
      <c r="D820" s="132" t="s">
        <v>168</v>
      </c>
      <c r="E820" s="133" t="s">
        <v>3639</v>
      </c>
      <c r="F820" s="134" t="s">
        <v>3640</v>
      </c>
      <c r="G820" s="135" t="s">
        <v>183</v>
      </c>
      <c r="H820" s="136">
        <v>23.1</v>
      </c>
      <c r="I820" s="137"/>
      <c r="J820" s="138">
        <f>ROUND(I820*H820,2)</f>
        <v>0</v>
      </c>
      <c r="K820" s="134" t="s">
        <v>172</v>
      </c>
      <c r="L820" s="35"/>
      <c r="M820" s="139" t="s">
        <v>31</v>
      </c>
      <c r="N820" s="140" t="s">
        <v>49</v>
      </c>
      <c r="P820" s="141">
        <f>O820*H820</f>
        <v>0</v>
      </c>
      <c r="Q820" s="141">
        <v>1.6E-2</v>
      </c>
      <c r="R820" s="141">
        <f>Q820*H820</f>
        <v>0.36960000000000004</v>
      </c>
      <c r="S820" s="141">
        <v>1.6E-2</v>
      </c>
      <c r="T820" s="142">
        <f>S820*H820</f>
        <v>0.36960000000000004</v>
      </c>
      <c r="AR820" s="143" t="s">
        <v>313</v>
      </c>
      <c r="AT820" s="143" t="s">
        <v>168</v>
      </c>
      <c r="AU820" s="143" t="s">
        <v>87</v>
      </c>
      <c r="AY820" s="19" t="s">
        <v>165</v>
      </c>
      <c r="BE820" s="144">
        <f>IF(N820="základní",J820,0)</f>
        <v>0</v>
      </c>
      <c r="BF820" s="144">
        <f>IF(N820="snížená",J820,0)</f>
        <v>0</v>
      </c>
      <c r="BG820" s="144">
        <f>IF(N820="zákl. přenesená",J820,0)</f>
        <v>0</v>
      </c>
      <c r="BH820" s="144">
        <f>IF(N820="sníž. přenesená",J820,0)</f>
        <v>0</v>
      </c>
      <c r="BI820" s="144">
        <f>IF(N820="nulová",J820,0)</f>
        <v>0</v>
      </c>
      <c r="BJ820" s="19" t="s">
        <v>39</v>
      </c>
      <c r="BK820" s="144">
        <f>ROUND(I820*H820,2)</f>
        <v>0</v>
      </c>
      <c r="BL820" s="19" t="s">
        <v>313</v>
      </c>
      <c r="BM820" s="143" t="s">
        <v>3641</v>
      </c>
    </row>
    <row r="821" spans="2:65" s="1" customFormat="1" ht="10.199999999999999" hidden="1">
      <c r="B821" s="35"/>
      <c r="D821" s="145" t="s">
        <v>175</v>
      </c>
      <c r="F821" s="146" t="s">
        <v>3642</v>
      </c>
      <c r="I821" s="147"/>
      <c r="L821" s="35"/>
      <c r="M821" s="148"/>
      <c r="T821" s="56"/>
      <c r="AT821" s="19" t="s">
        <v>175</v>
      </c>
      <c r="AU821" s="19" t="s">
        <v>87</v>
      </c>
    </row>
    <row r="822" spans="2:65" s="12" customFormat="1" ht="10.199999999999999">
      <c r="B822" s="149"/>
      <c r="D822" s="150" t="s">
        <v>177</v>
      </c>
      <c r="E822" s="151" t="s">
        <v>31</v>
      </c>
      <c r="F822" s="152" t="s">
        <v>3643</v>
      </c>
      <c r="H822" s="151" t="s">
        <v>31</v>
      </c>
      <c r="I822" s="153"/>
      <c r="L822" s="149"/>
      <c r="M822" s="154"/>
      <c r="T822" s="155"/>
      <c r="AT822" s="151" t="s">
        <v>177</v>
      </c>
      <c r="AU822" s="151" t="s">
        <v>87</v>
      </c>
      <c r="AV822" s="12" t="s">
        <v>39</v>
      </c>
      <c r="AW822" s="12" t="s">
        <v>38</v>
      </c>
      <c r="AX822" s="12" t="s">
        <v>78</v>
      </c>
      <c r="AY822" s="151" t="s">
        <v>165</v>
      </c>
    </row>
    <row r="823" spans="2:65" s="13" customFormat="1" ht="10.199999999999999">
      <c r="B823" s="156"/>
      <c r="D823" s="150" t="s">
        <v>177</v>
      </c>
      <c r="E823" s="157" t="s">
        <v>31</v>
      </c>
      <c r="F823" s="158" t="s">
        <v>3644</v>
      </c>
      <c r="H823" s="159">
        <v>23.1</v>
      </c>
      <c r="I823" s="160"/>
      <c r="L823" s="156"/>
      <c r="M823" s="161"/>
      <c r="T823" s="162"/>
      <c r="AT823" s="157" t="s">
        <v>177</v>
      </c>
      <c r="AU823" s="157" t="s">
        <v>87</v>
      </c>
      <c r="AV823" s="13" t="s">
        <v>87</v>
      </c>
      <c r="AW823" s="13" t="s">
        <v>38</v>
      </c>
      <c r="AX823" s="13" t="s">
        <v>78</v>
      </c>
      <c r="AY823" s="157" t="s">
        <v>165</v>
      </c>
    </row>
    <row r="824" spans="2:65" s="14" customFormat="1" ht="10.199999999999999">
      <c r="B824" s="163"/>
      <c r="D824" s="150" t="s">
        <v>177</v>
      </c>
      <c r="E824" s="164" t="s">
        <v>31</v>
      </c>
      <c r="F824" s="165" t="s">
        <v>180</v>
      </c>
      <c r="H824" s="166">
        <v>23.1</v>
      </c>
      <c r="I824" s="167"/>
      <c r="L824" s="163"/>
      <c r="M824" s="168"/>
      <c r="T824" s="169"/>
      <c r="AT824" s="164" t="s">
        <v>177</v>
      </c>
      <c r="AU824" s="164" t="s">
        <v>87</v>
      </c>
      <c r="AV824" s="14" t="s">
        <v>173</v>
      </c>
      <c r="AW824" s="14" t="s">
        <v>38</v>
      </c>
      <c r="AX824" s="14" t="s">
        <v>39</v>
      </c>
      <c r="AY824" s="164" t="s">
        <v>165</v>
      </c>
    </row>
    <row r="825" spans="2:65" s="1" customFormat="1" ht="24.15" customHeight="1">
      <c r="B825" s="35"/>
      <c r="C825" s="132" t="s">
        <v>1372</v>
      </c>
      <c r="D825" s="132" t="s">
        <v>168</v>
      </c>
      <c r="E825" s="133" t="s">
        <v>3645</v>
      </c>
      <c r="F825" s="134" t="s">
        <v>3646</v>
      </c>
      <c r="G825" s="135" t="s">
        <v>183</v>
      </c>
      <c r="H825" s="136">
        <v>23.1</v>
      </c>
      <c r="I825" s="137"/>
      <c r="J825" s="138">
        <f>ROUND(I825*H825,2)</f>
        <v>0</v>
      </c>
      <c r="K825" s="134" t="s">
        <v>172</v>
      </c>
      <c r="L825" s="35"/>
      <c r="M825" s="139" t="s">
        <v>31</v>
      </c>
      <c r="N825" s="140" t="s">
        <v>49</v>
      </c>
      <c r="P825" s="141">
        <f>O825*H825</f>
        <v>0</v>
      </c>
      <c r="Q825" s="141">
        <v>1.9300000000000001E-3</v>
      </c>
      <c r="R825" s="141">
        <f>Q825*H825</f>
        <v>4.4583000000000005E-2</v>
      </c>
      <c r="S825" s="141">
        <v>0</v>
      </c>
      <c r="T825" s="142">
        <f>S825*H825</f>
        <v>0</v>
      </c>
      <c r="AR825" s="143" t="s">
        <v>313</v>
      </c>
      <c r="AT825" s="143" t="s">
        <v>168</v>
      </c>
      <c r="AU825" s="143" t="s">
        <v>87</v>
      </c>
      <c r="AY825" s="19" t="s">
        <v>165</v>
      </c>
      <c r="BE825" s="144">
        <f>IF(N825="základní",J825,0)</f>
        <v>0</v>
      </c>
      <c r="BF825" s="144">
        <f>IF(N825="snížená",J825,0)</f>
        <v>0</v>
      </c>
      <c r="BG825" s="144">
        <f>IF(N825="zákl. přenesená",J825,0)</f>
        <v>0</v>
      </c>
      <c r="BH825" s="144">
        <f>IF(N825="sníž. přenesená",J825,0)</f>
        <v>0</v>
      </c>
      <c r="BI825" s="144">
        <f>IF(N825="nulová",J825,0)</f>
        <v>0</v>
      </c>
      <c r="BJ825" s="19" t="s">
        <v>39</v>
      </c>
      <c r="BK825" s="144">
        <f>ROUND(I825*H825,2)</f>
        <v>0</v>
      </c>
      <c r="BL825" s="19" t="s">
        <v>313</v>
      </c>
      <c r="BM825" s="143" t="s">
        <v>3647</v>
      </c>
    </row>
    <row r="826" spans="2:65" s="1" customFormat="1" ht="10.199999999999999" hidden="1">
      <c r="B826" s="35"/>
      <c r="D826" s="145" t="s">
        <v>175</v>
      </c>
      <c r="F826" s="146" t="s">
        <v>3648</v>
      </c>
      <c r="I826" s="147"/>
      <c r="L826" s="35"/>
      <c r="M826" s="148"/>
      <c r="T826" s="56"/>
      <c r="AT826" s="19" t="s">
        <v>175</v>
      </c>
      <c r="AU826" s="19" t="s">
        <v>87</v>
      </c>
    </row>
    <row r="827" spans="2:65" s="11" customFormat="1" ht="25.95" customHeight="1">
      <c r="B827" s="120"/>
      <c r="D827" s="121" t="s">
        <v>77</v>
      </c>
      <c r="E827" s="122" t="s">
        <v>2429</v>
      </c>
      <c r="F827" s="122" t="s">
        <v>2430</v>
      </c>
      <c r="I827" s="123"/>
      <c r="J827" s="124">
        <f>BK827</f>
        <v>0</v>
      </c>
      <c r="L827" s="120"/>
      <c r="M827" s="125"/>
      <c r="P827" s="126">
        <f>SUM(P828:P868)</f>
        <v>0</v>
      </c>
      <c r="R827" s="126">
        <f>SUM(R828:R868)</f>
        <v>0</v>
      </c>
      <c r="T827" s="127">
        <f>SUM(T828:T868)</f>
        <v>0</v>
      </c>
      <c r="AR827" s="121" t="s">
        <v>202</v>
      </c>
      <c r="AT827" s="128" t="s">
        <v>77</v>
      </c>
      <c r="AU827" s="128" t="s">
        <v>78</v>
      </c>
      <c r="AY827" s="121" t="s">
        <v>165</v>
      </c>
      <c r="BK827" s="129">
        <f>SUM(BK828:BK868)</f>
        <v>0</v>
      </c>
    </row>
    <row r="828" spans="2:65" s="1" customFormat="1" ht="16.5" customHeight="1">
      <c r="B828" s="35"/>
      <c r="C828" s="132" t="s">
        <v>1379</v>
      </c>
      <c r="D828" s="132" t="s">
        <v>168</v>
      </c>
      <c r="E828" s="133" t="s">
        <v>3649</v>
      </c>
      <c r="F828" s="134" t="s">
        <v>3650</v>
      </c>
      <c r="G828" s="135" t="s">
        <v>171</v>
      </c>
      <c r="H828" s="136">
        <v>10</v>
      </c>
      <c r="I828" s="137"/>
      <c r="J828" s="138">
        <f>ROUND(I828*H828,2)</f>
        <v>0</v>
      </c>
      <c r="K828" s="134" t="s">
        <v>172</v>
      </c>
      <c r="L828" s="35"/>
      <c r="M828" s="139" t="s">
        <v>31</v>
      </c>
      <c r="N828" s="140" t="s">
        <v>49</v>
      </c>
      <c r="P828" s="141">
        <f>O828*H828</f>
        <v>0</v>
      </c>
      <c r="Q828" s="141">
        <v>0</v>
      </c>
      <c r="R828" s="141">
        <f>Q828*H828</f>
        <v>0</v>
      </c>
      <c r="S828" s="141">
        <v>0</v>
      </c>
      <c r="T828" s="142">
        <f>S828*H828</f>
        <v>0</v>
      </c>
      <c r="AR828" s="143" t="s">
        <v>2434</v>
      </c>
      <c r="AT828" s="143" t="s">
        <v>168</v>
      </c>
      <c r="AU828" s="143" t="s">
        <v>39</v>
      </c>
      <c r="AY828" s="19" t="s">
        <v>165</v>
      </c>
      <c r="BE828" s="144">
        <f>IF(N828="základní",J828,0)</f>
        <v>0</v>
      </c>
      <c r="BF828" s="144">
        <f>IF(N828="snížená",J828,0)</f>
        <v>0</v>
      </c>
      <c r="BG828" s="144">
        <f>IF(N828="zákl. přenesená",J828,0)</f>
        <v>0</v>
      </c>
      <c r="BH828" s="144">
        <f>IF(N828="sníž. přenesená",J828,0)</f>
        <v>0</v>
      </c>
      <c r="BI828" s="144">
        <f>IF(N828="nulová",J828,0)</f>
        <v>0</v>
      </c>
      <c r="BJ828" s="19" t="s">
        <v>39</v>
      </c>
      <c r="BK828" s="144">
        <f>ROUND(I828*H828,2)</f>
        <v>0</v>
      </c>
      <c r="BL828" s="19" t="s">
        <v>2434</v>
      </c>
      <c r="BM828" s="143" t="s">
        <v>3651</v>
      </c>
    </row>
    <row r="829" spans="2:65" s="1" customFormat="1" ht="10.199999999999999" hidden="1">
      <c r="B829" s="35"/>
      <c r="D829" s="145" t="s">
        <v>175</v>
      </c>
      <c r="F829" s="146" t="s">
        <v>3652</v>
      </c>
      <c r="I829" s="147"/>
      <c r="L829" s="35"/>
      <c r="M829" s="148"/>
      <c r="T829" s="56"/>
      <c r="AT829" s="19" t="s">
        <v>175</v>
      </c>
      <c r="AU829" s="19" t="s">
        <v>39</v>
      </c>
    </row>
    <row r="830" spans="2:65" s="1" customFormat="1" ht="19.2">
      <c r="B830" s="35"/>
      <c r="D830" s="150" t="s">
        <v>443</v>
      </c>
      <c r="F830" s="187" t="s">
        <v>3653</v>
      </c>
      <c r="I830" s="147"/>
      <c r="L830" s="35"/>
      <c r="M830" s="148"/>
      <c r="T830" s="56"/>
      <c r="AT830" s="19" t="s">
        <v>443</v>
      </c>
      <c r="AU830" s="19" t="s">
        <v>39</v>
      </c>
    </row>
    <row r="831" spans="2:65" s="12" customFormat="1" ht="10.199999999999999">
      <c r="B831" s="149"/>
      <c r="D831" s="150" t="s">
        <v>177</v>
      </c>
      <c r="E831" s="151" t="s">
        <v>31</v>
      </c>
      <c r="F831" s="152" t="s">
        <v>3654</v>
      </c>
      <c r="H831" s="151" t="s">
        <v>31</v>
      </c>
      <c r="I831" s="153"/>
      <c r="L831" s="149"/>
      <c r="M831" s="154"/>
      <c r="T831" s="155"/>
      <c r="AT831" s="151" t="s">
        <v>177</v>
      </c>
      <c r="AU831" s="151" t="s">
        <v>39</v>
      </c>
      <c r="AV831" s="12" t="s">
        <v>39</v>
      </c>
      <c r="AW831" s="12" t="s">
        <v>38</v>
      </c>
      <c r="AX831" s="12" t="s">
        <v>78</v>
      </c>
      <c r="AY831" s="151" t="s">
        <v>165</v>
      </c>
    </row>
    <row r="832" spans="2:65" s="13" customFormat="1" ht="10.199999999999999">
      <c r="B832" s="156"/>
      <c r="D832" s="150" t="s">
        <v>177</v>
      </c>
      <c r="E832" s="157" t="s">
        <v>31</v>
      </c>
      <c r="F832" s="158" t="s">
        <v>239</v>
      </c>
      <c r="H832" s="159">
        <v>10</v>
      </c>
      <c r="I832" s="160"/>
      <c r="L832" s="156"/>
      <c r="M832" s="161"/>
      <c r="T832" s="162"/>
      <c r="AT832" s="157" t="s">
        <v>177</v>
      </c>
      <c r="AU832" s="157" t="s">
        <v>39</v>
      </c>
      <c r="AV832" s="13" t="s">
        <v>87</v>
      </c>
      <c r="AW832" s="13" t="s">
        <v>38</v>
      </c>
      <c r="AX832" s="13" t="s">
        <v>78</v>
      </c>
      <c r="AY832" s="157" t="s">
        <v>165</v>
      </c>
    </row>
    <row r="833" spans="2:65" s="14" customFormat="1" ht="10.199999999999999">
      <c r="B833" s="163"/>
      <c r="D833" s="150" t="s">
        <v>177</v>
      </c>
      <c r="E833" s="164" t="s">
        <v>31</v>
      </c>
      <c r="F833" s="165" t="s">
        <v>180</v>
      </c>
      <c r="H833" s="166">
        <v>10</v>
      </c>
      <c r="I833" s="167"/>
      <c r="L833" s="163"/>
      <c r="M833" s="168"/>
      <c r="T833" s="169"/>
      <c r="AT833" s="164" t="s">
        <v>177</v>
      </c>
      <c r="AU833" s="164" t="s">
        <v>39</v>
      </c>
      <c r="AV833" s="14" t="s">
        <v>173</v>
      </c>
      <c r="AW833" s="14" t="s">
        <v>38</v>
      </c>
      <c r="AX833" s="14" t="s">
        <v>39</v>
      </c>
      <c r="AY833" s="164" t="s">
        <v>165</v>
      </c>
    </row>
    <row r="834" spans="2:65" s="1" customFormat="1" ht="16.5" customHeight="1">
      <c r="B834" s="35"/>
      <c r="C834" s="132" t="s">
        <v>1385</v>
      </c>
      <c r="D834" s="132" t="s">
        <v>168</v>
      </c>
      <c r="E834" s="133" t="s">
        <v>2439</v>
      </c>
      <c r="F834" s="134" t="s">
        <v>2440</v>
      </c>
      <c r="G834" s="135" t="s">
        <v>1966</v>
      </c>
      <c r="H834" s="136">
        <v>1</v>
      </c>
      <c r="I834" s="137"/>
      <c r="J834" s="138">
        <f>ROUND(I834*H834,2)</f>
        <v>0</v>
      </c>
      <c r="K834" s="134" t="s">
        <v>172</v>
      </c>
      <c r="L834" s="35"/>
      <c r="M834" s="139" t="s">
        <v>31</v>
      </c>
      <c r="N834" s="140" t="s">
        <v>49</v>
      </c>
      <c r="P834" s="141">
        <f>O834*H834</f>
        <v>0</v>
      </c>
      <c r="Q834" s="141">
        <v>0</v>
      </c>
      <c r="R834" s="141">
        <f>Q834*H834</f>
        <v>0</v>
      </c>
      <c r="S834" s="141">
        <v>0</v>
      </c>
      <c r="T834" s="142">
        <f>S834*H834</f>
        <v>0</v>
      </c>
      <c r="AR834" s="143" t="s">
        <v>2434</v>
      </c>
      <c r="AT834" s="143" t="s">
        <v>168</v>
      </c>
      <c r="AU834" s="143" t="s">
        <v>39</v>
      </c>
      <c r="AY834" s="19" t="s">
        <v>165</v>
      </c>
      <c r="BE834" s="144">
        <f>IF(N834="základní",J834,0)</f>
        <v>0</v>
      </c>
      <c r="BF834" s="144">
        <f>IF(N834="snížená",J834,0)</f>
        <v>0</v>
      </c>
      <c r="BG834" s="144">
        <f>IF(N834="zákl. přenesená",J834,0)</f>
        <v>0</v>
      </c>
      <c r="BH834" s="144">
        <f>IF(N834="sníž. přenesená",J834,0)</f>
        <v>0</v>
      </c>
      <c r="BI834" s="144">
        <f>IF(N834="nulová",J834,0)</f>
        <v>0</v>
      </c>
      <c r="BJ834" s="19" t="s">
        <v>39</v>
      </c>
      <c r="BK834" s="144">
        <f>ROUND(I834*H834,2)</f>
        <v>0</v>
      </c>
      <c r="BL834" s="19" t="s">
        <v>2434</v>
      </c>
      <c r="BM834" s="143" t="s">
        <v>3655</v>
      </c>
    </row>
    <row r="835" spans="2:65" s="1" customFormat="1" ht="10.199999999999999" hidden="1">
      <c r="B835" s="35"/>
      <c r="D835" s="145" t="s">
        <v>175</v>
      </c>
      <c r="F835" s="146" t="s">
        <v>2442</v>
      </c>
      <c r="I835" s="147"/>
      <c r="L835" s="35"/>
      <c r="M835" s="148"/>
      <c r="T835" s="56"/>
      <c r="AT835" s="19" t="s">
        <v>175</v>
      </c>
      <c r="AU835" s="19" t="s">
        <v>39</v>
      </c>
    </row>
    <row r="836" spans="2:65" s="1" customFormat="1" ht="76.8">
      <c r="B836" s="35"/>
      <c r="D836" s="150" t="s">
        <v>443</v>
      </c>
      <c r="F836" s="187" t="s">
        <v>2443</v>
      </c>
      <c r="I836" s="147"/>
      <c r="L836" s="35"/>
      <c r="M836" s="148"/>
      <c r="T836" s="56"/>
      <c r="AT836" s="19" t="s">
        <v>443</v>
      </c>
      <c r="AU836" s="19" t="s">
        <v>39</v>
      </c>
    </row>
    <row r="837" spans="2:65" s="1" customFormat="1" ht="16.5" customHeight="1">
      <c r="B837" s="35"/>
      <c r="C837" s="132" t="s">
        <v>1392</v>
      </c>
      <c r="D837" s="132" t="s">
        <v>168</v>
      </c>
      <c r="E837" s="133" t="s">
        <v>2445</v>
      </c>
      <c r="F837" s="134" t="s">
        <v>2446</v>
      </c>
      <c r="G837" s="135" t="s">
        <v>103</v>
      </c>
      <c r="H837" s="136">
        <v>101.5</v>
      </c>
      <c r="I837" s="137"/>
      <c r="J837" s="138">
        <f>ROUND(I837*H837,2)</f>
        <v>0</v>
      </c>
      <c r="K837" s="134" t="s">
        <v>172</v>
      </c>
      <c r="L837" s="35"/>
      <c r="M837" s="139" t="s">
        <v>31</v>
      </c>
      <c r="N837" s="140" t="s">
        <v>49</v>
      </c>
      <c r="P837" s="141">
        <f>O837*H837</f>
        <v>0</v>
      </c>
      <c r="Q837" s="141">
        <v>0</v>
      </c>
      <c r="R837" s="141">
        <f>Q837*H837</f>
        <v>0</v>
      </c>
      <c r="S837" s="141">
        <v>0</v>
      </c>
      <c r="T837" s="142">
        <f>S837*H837</f>
        <v>0</v>
      </c>
      <c r="AR837" s="143" t="s">
        <v>2434</v>
      </c>
      <c r="AT837" s="143" t="s">
        <v>168</v>
      </c>
      <c r="AU837" s="143" t="s">
        <v>39</v>
      </c>
      <c r="AY837" s="19" t="s">
        <v>165</v>
      </c>
      <c r="BE837" s="144">
        <f>IF(N837="základní",J837,0)</f>
        <v>0</v>
      </c>
      <c r="BF837" s="144">
        <f>IF(N837="snížená",J837,0)</f>
        <v>0</v>
      </c>
      <c r="BG837" s="144">
        <f>IF(N837="zákl. přenesená",J837,0)</f>
        <v>0</v>
      </c>
      <c r="BH837" s="144">
        <f>IF(N837="sníž. přenesená",J837,0)</f>
        <v>0</v>
      </c>
      <c r="BI837" s="144">
        <f>IF(N837="nulová",J837,0)</f>
        <v>0</v>
      </c>
      <c r="BJ837" s="19" t="s">
        <v>39</v>
      </c>
      <c r="BK837" s="144">
        <f>ROUND(I837*H837,2)</f>
        <v>0</v>
      </c>
      <c r="BL837" s="19" t="s">
        <v>2434</v>
      </c>
      <c r="BM837" s="143" t="s">
        <v>3656</v>
      </c>
    </row>
    <row r="838" spans="2:65" s="1" customFormat="1" ht="10.199999999999999" hidden="1">
      <c r="B838" s="35"/>
      <c r="D838" s="145" t="s">
        <v>175</v>
      </c>
      <c r="F838" s="146" t="s">
        <v>2448</v>
      </c>
      <c r="I838" s="147"/>
      <c r="L838" s="35"/>
      <c r="M838" s="148"/>
      <c r="T838" s="56"/>
      <c r="AT838" s="19" t="s">
        <v>175</v>
      </c>
      <c r="AU838" s="19" t="s">
        <v>39</v>
      </c>
    </row>
    <row r="839" spans="2:65" s="12" customFormat="1" ht="10.199999999999999">
      <c r="B839" s="149"/>
      <c r="D839" s="150" t="s">
        <v>177</v>
      </c>
      <c r="E839" s="151" t="s">
        <v>31</v>
      </c>
      <c r="F839" s="152" t="s">
        <v>973</v>
      </c>
      <c r="H839" s="151" t="s">
        <v>31</v>
      </c>
      <c r="I839" s="153"/>
      <c r="L839" s="149"/>
      <c r="M839" s="154"/>
      <c r="T839" s="155"/>
      <c r="AT839" s="151" t="s">
        <v>177</v>
      </c>
      <c r="AU839" s="151" t="s">
        <v>39</v>
      </c>
      <c r="AV839" s="12" t="s">
        <v>39</v>
      </c>
      <c r="AW839" s="12" t="s">
        <v>38</v>
      </c>
      <c r="AX839" s="12" t="s">
        <v>78</v>
      </c>
      <c r="AY839" s="151" t="s">
        <v>165</v>
      </c>
    </row>
    <row r="840" spans="2:65" s="12" customFormat="1" ht="10.199999999999999">
      <c r="B840" s="149"/>
      <c r="D840" s="150" t="s">
        <v>177</v>
      </c>
      <c r="E840" s="151" t="s">
        <v>31</v>
      </c>
      <c r="F840" s="152" t="s">
        <v>3657</v>
      </c>
      <c r="H840" s="151" t="s">
        <v>31</v>
      </c>
      <c r="I840" s="153"/>
      <c r="L840" s="149"/>
      <c r="M840" s="154"/>
      <c r="T840" s="155"/>
      <c r="AT840" s="151" t="s">
        <v>177</v>
      </c>
      <c r="AU840" s="151" t="s">
        <v>39</v>
      </c>
      <c r="AV840" s="12" t="s">
        <v>39</v>
      </c>
      <c r="AW840" s="12" t="s">
        <v>38</v>
      </c>
      <c r="AX840" s="12" t="s">
        <v>78</v>
      </c>
      <c r="AY840" s="151" t="s">
        <v>165</v>
      </c>
    </row>
    <row r="841" spans="2:65" s="13" customFormat="1" ht="10.199999999999999">
      <c r="B841" s="156"/>
      <c r="D841" s="150" t="s">
        <v>177</v>
      </c>
      <c r="E841" s="157" t="s">
        <v>31</v>
      </c>
      <c r="F841" s="158" t="s">
        <v>3658</v>
      </c>
      <c r="H841" s="159">
        <v>30.5</v>
      </c>
      <c r="I841" s="160"/>
      <c r="L841" s="156"/>
      <c r="M841" s="161"/>
      <c r="T841" s="162"/>
      <c r="AT841" s="157" t="s">
        <v>177</v>
      </c>
      <c r="AU841" s="157" t="s">
        <v>39</v>
      </c>
      <c r="AV841" s="13" t="s">
        <v>87</v>
      </c>
      <c r="AW841" s="13" t="s">
        <v>38</v>
      </c>
      <c r="AX841" s="13" t="s">
        <v>78</v>
      </c>
      <c r="AY841" s="157" t="s">
        <v>165</v>
      </c>
    </row>
    <row r="842" spans="2:65" s="12" customFormat="1" ht="10.199999999999999">
      <c r="B842" s="149"/>
      <c r="D842" s="150" t="s">
        <v>177</v>
      </c>
      <c r="E842" s="151" t="s">
        <v>31</v>
      </c>
      <c r="F842" s="152" t="s">
        <v>3659</v>
      </c>
      <c r="H842" s="151" t="s">
        <v>31</v>
      </c>
      <c r="I842" s="153"/>
      <c r="L842" s="149"/>
      <c r="M842" s="154"/>
      <c r="T842" s="155"/>
      <c r="AT842" s="151" t="s">
        <v>177</v>
      </c>
      <c r="AU842" s="151" t="s">
        <v>39</v>
      </c>
      <c r="AV842" s="12" t="s">
        <v>39</v>
      </c>
      <c r="AW842" s="12" t="s">
        <v>38</v>
      </c>
      <c r="AX842" s="12" t="s">
        <v>78</v>
      </c>
      <c r="AY842" s="151" t="s">
        <v>165</v>
      </c>
    </row>
    <row r="843" spans="2:65" s="13" customFormat="1" ht="10.199999999999999">
      <c r="B843" s="156"/>
      <c r="D843" s="150" t="s">
        <v>177</v>
      </c>
      <c r="E843" s="157" t="s">
        <v>31</v>
      </c>
      <c r="F843" s="158" t="s">
        <v>3660</v>
      </c>
      <c r="H843" s="159">
        <v>40</v>
      </c>
      <c r="I843" s="160"/>
      <c r="L843" s="156"/>
      <c r="M843" s="161"/>
      <c r="T843" s="162"/>
      <c r="AT843" s="157" t="s">
        <v>177</v>
      </c>
      <c r="AU843" s="157" t="s">
        <v>39</v>
      </c>
      <c r="AV843" s="13" t="s">
        <v>87</v>
      </c>
      <c r="AW843" s="13" t="s">
        <v>38</v>
      </c>
      <c r="AX843" s="13" t="s">
        <v>78</v>
      </c>
      <c r="AY843" s="157" t="s">
        <v>165</v>
      </c>
    </row>
    <row r="844" spans="2:65" s="12" customFormat="1" ht="10.199999999999999">
      <c r="B844" s="149"/>
      <c r="D844" s="150" t="s">
        <v>177</v>
      </c>
      <c r="E844" s="151" t="s">
        <v>31</v>
      </c>
      <c r="F844" s="152" t="s">
        <v>2450</v>
      </c>
      <c r="H844" s="151" t="s">
        <v>31</v>
      </c>
      <c r="I844" s="153"/>
      <c r="L844" s="149"/>
      <c r="M844" s="154"/>
      <c r="T844" s="155"/>
      <c r="AT844" s="151" t="s">
        <v>177</v>
      </c>
      <c r="AU844" s="151" t="s">
        <v>39</v>
      </c>
      <c r="AV844" s="12" t="s">
        <v>39</v>
      </c>
      <c r="AW844" s="12" t="s">
        <v>38</v>
      </c>
      <c r="AX844" s="12" t="s">
        <v>78</v>
      </c>
      <c r="AY844" s="151" t="s">
        <v>165</v>
      </c>
    </row>
    <row r="845" spans="2:65" s="13" customFormat="1" ht="10.199999999999999">
      <c r="B845" s="156"/>
      <c r="D845" s="150" t="s">
        <v>177</v>
      </c>
      <c r="E845" s="157" t="s">
        <v>31</v>
      </c>
      <c r="F845" s="158" t="s">
        <v>2451</v>
      </c>
      <c r="H845" s="159">
        <v>31</v>
      </c>
      <c r="I845" s="160"/>
      <c r="L845" s="156"/>
      <c r="M845" s="161"/>
      <c r="T845" s="162"/>
      <c r="AT845" s="157" t="s">
        <v>177</v>
      </c>
      <c r="AU845" s="157" t="s">
        <v>39</v>
      </c>
      <c r="AV845" s="13" t="s">
        <v>87</v>
      </c>
      <c r="AW845" s="13" t="s">
        <v>38</v>
      </c>
      <c r="AX845" s="13" t="s">
        <v>78</v>
      </c>
      <c r="AY845" s="157" t="s">
        <v>165</v>
      </c>
    </row>
    <row r="846" spans="2:65" s="14" customFormat="1" ht="10.199999999999999">
      <c r="B846" s="163"/>
      <c r="D846" s="150" t="s">
        <v>177</v>
      </c>
      <c r="E846" s="164" t="s">
        <v>31</v>
      </c>
      <c r="F846" s="165" t="s">
        <v>180</v>
      </c>
      <c r="H846" s="166">
        <v>101.5</v>
      </c>
      <c r="I846" s="167"/>
      <c r="L846" s="163"/>
      <c r="M846" s="168"/>
      <c r="T846" s="169"/>
      <c r="AT846" s="164" t="s">
        <v>177</v>
      </c>
      <c r="AU846" s="164" t="s">
        <v>39</v>
      </c>
      <c r="AV846" s="14" t="s">
        <v>173</v>
      </c>
      <c r="AW846" s="14" t="s">
        <v>38</v>
      </c>
      <c r="AX846" s="14" t="s">
        <v>39</v>
      </c>
      <c r="AY846" s="164" t="s">
        <v>165</v>
      </c>
    </row>
    <row r="847" spans="2:65" s="1" customFormat="1" ht="16.5" customHeight="1">
      <c r="B847" s="35"/>
      <c r="C847" s="132" t="s">
        <v>1397</v>
      </c>
      <c r="D847" s="132" t="s">
        <v>168</v>
      </c>
      <c r="E847" s="133" t="s">
        <v>2453</v>
      </c>
      <c r="F847" s="134" t="s">
        <v>2454</v>
      </c>
      <c r="G847" s="135" t="s">
        <v>183</v>
      </c>
      <c r="H847" s="136">
        <v>204.5</v>
      </c>
      <c r="I847" s="137"/>
      <c r="J847" s="138">
        <f>ROUND(I847*H847,2)</f>
        <v>0</v>
      </c>
      <c r="K847" s="134" t="s">
        <v>172</v>
      </c>
      <c r="L847" s="35"/>
      <c r="M847" s="139" t="s">
        <v>31</v>
      </c>
      <c r="N847" s="140" t="s">
        <v>49</v>
      </c>
      <c r="P847" s="141">
        <f>O847*H847</f>
        <v>0</v>
      </c>
      <c r="Q847" s="141">
        <v>0</v>
      </c>
      <c r="R847" s="141">
        <f>Q847*H847</f>
        <v>0</v>
      </c>
      <c r="S847" s="141">
        <v>0</v>
      </c>
      <c r="T847" s="142">
        <f>S847*H847</f>
        <v>0</v>
      </c>
      <c r="AR847" s="143" t="s">
        <v>2434</v>
      </c>
      <c r="AT847" s="143" t="s">
        <v>168</v>
      </c>
      <c r="AU847" s="143" t="s">
        <v>39</v>
      </c>
      <c r="AY847" s="19" t="s">
        <v>165</v>
      </c>
      <c r="BE847" s="144">
        <f>IF(N847="základní",J847,0)</f>
        <v>0</v>
      </c>
      <c r="BF847" s="144">
        <f>IF(N847="snížená",J847,0)</f>
        <v>0</v>
      </c>
      <c r="BG847" s="144">
        <f>IF(N847="zákl. přenesená",J847,0)</f>
        <v>0</v>
      </c>
      <c r="BH847" s="144">
        <f>IF(N847="sníž. přenesená",J847,0)</f>
        <v>0</v>
      </c>
      <c r="BI847" s="144">
        <f>IF(N847="nulová",J847,0)</f>
        <v>0</v>
      </c>
      <c r="BJ847" s="19" t="s">
        <v>39</v>
      </c>
      <c r="BK847" s="144">
        <f>ROUND(I847*H847,2)</f>
        <v>0</v>
      </c>
      <c r="BL847" s="19" t="s">
        <v>2434</v>
      </c>
      <c r="BM847" s="143" t="s">
        <v>3661</v>
      </c>
    </row>
    <row r="848" spans="2:65" s="1" customFormat="1" ht="10.199999999999999" hidden="1">
      <c r="B848" s="35"/>
      <c r="D848" s="145" t="s">
        <v>175</v>
      </c>
      <c r="F848" s="146" t="s">
        <v>2456</v>
      </c>
      <c r="I848" s="147"/>
      <c r="L848" s="35"/>
      <c r="M848" s="148"/>
      <c r="T848" s="56"/>
      <c r="AT848" s="19" t="s">
        <v>175</v>
      </c>
      <c r="AU848" s="19" t="s">
        <v>39</v>
      </c>
    </row>
    <row r="849" spans="2:65" s="1" customFormat="1" ht="19.2">
      <c r="B849" s="35"/>
      <c r="D849" s="150" t="s">
        <v>443</v>
      </c>
      <c r="F849" s="187" t="s">
        <v>2457</v>
      </c>
      <c r="I849" s="147"/>
      <c r="L849" s="35"/>
      <c r="M849" s="148"/>
      <c r="T849" s="56"/>
      <c r="AT849" s="19" t="s">
        <v>443</v>
      </c>
      <c r="AU849" s="19" t="s">
        <v>39</v>
      </c>
    </row>
    <row r="850" spans="2:65" s="12" customFormat="1" ht="10.199999999999999">
      <c r="B850" s="149"/>
      <c r="D850" s="150" t="s">
        <v>177</v>
      </c>
      <c r="E850" s="151" t="s">
        <v>31</v>
      </c>
      <c r="F850" s="152" t="s">
        <v>973</v>
      </c>
      <c r="H850" s="151" t="s">
        <v>31</v>
      </c>
      <c r="I850" s="153"/>
      <c r="L850" s="149"/>
      <c r="M850" s="154"/>
      <c r="T850" s="155"/>
      <c r="AT850" s="151" t="s">
        <v>177</v>
      </c>
      <c r="AU850" s="151" t="s">
        <v>39</v>
      </c>
      <c r="AV850" s="12" t="s">
        <v>39</v>
      </c>
      <c r="AW850" s="12" t="s">
        <v>38</v>
      </c>
      <c r="AX850" s="12" t="s">
        <v>78</v>
      </c>
      <c r="AY850" s="151" t="s">
        <v>165</v>
      </c>
    </row>
    <row r="851" spans="2:65" s="12" customFormat="1" ht="10.199999999999999">
      <c r="B851" s="149"/>
      <c r="D851" s="150" t="s">
        <v>177</v>
      </c>
      <c r="E851" s="151" t="s">
        <v>31</v>
      </c>
      <c r="F851" s="152" t="s">
        <v>3657</v>
      </c>
      <c r="H851" s="151" t="s">
        <v>31</v>
      </c>
      <c r="I851" s="153"/>
      <c r="L851" s="149"/>
      <c r="M851" s="154"/>
      <c r="T851" s="155"/>
      <c r="AT851" s="151" t="s">
        <v>177</v>
      </c>
      <c r="AU851" s="151" t="s">
        <v>39</v>
      </c>
      <c r="AV851" s="12" t="s">
        <v>39</v>
      </c>
      <c r="AW851" s="12" t="s">
        <v>38</v>
      </c>
      <c r="AX851" s="12" t="s">
        <v>78</v>
      </c>
      <c r="AY851" s="151" t="s">
        <v>165</v>
      </c>
    </row>
    <row r="852" spans="2:65" s="13" customFormat="1" ht="10.199999999999999">
      <c r="B852" s="156"/>
      <c r="D852" s="150" t="s">
        <v>177</v>
      </c>
      <c r="E852" s="157" t="s">
        <v>31</v>
      </c>
      <c r="F852" s="158" t="s">
        <v>3662</v>
      </c>
      <c r="H852" s="159">
        <v>70</v>
      </c>
      <c r="I852" s="160"/>
      <c r="L852" s="156"/>
      <c r="M852" s="161"/>
      <c r="T852" s="162"/>
      <c r="AT852" s="157" t="s">
        <v>177</v>
      </c>
      <c r="AU852" s="157" t="s">
        <v>39</v>
      </c>
      <c r="AV852" s="13" t="s">
        <v>87</v>
      </c>
      <c r="AW852" s="13" t="s">
        <v>38</v>
      </c>
      <c r="AX852" s="13" t="s">
        <v>78</v>
      </c>
      <c r="AY852" s="157" t="s">
        <v>165</v>
      </c>
    </row>
    <row r="853" spans="2:65" s="12" customFormat="1" ht="10.199999999999999">
      <c r="B853" s="149"/>
      <c r="D853" s="150" t="s">
        <v>177</v>
      </c>
      <c r="E853" s="151" t="s">
        <v>31</v>
      </c>
      <c r="F853" s="152" t="s">
        <v>3663</v>
      </c>
      <c r="H853" s="151" t="s">
        <v>31</v>
      </c>
      <c r="I853" s="153"/>
      <c r="L853" s="149"/>
      <c r="M853" s="154"/>
      <c r="T853" s="155"/>
      <c r="AT853" s="151" t="s">
        <v>177</v>
      </c>
      <c r="AU853" s="151" t="s">
        <v>39</v>
      </c>
      <c r="AV853" s="12" t="s">
        <v>39</v>
      </c>
      <c r="AW853" s="12" t="s">
        <v>38</v>
      </c>
      <c r="AX853" s="12" t="s">
        <v>78</v>
      </c>
      <c r="AY853" s="151" t="s">
        <v>165</v>
      </c>
    </row>
    <row r="854" spans="2:65" s="13" customFormat="1" ht="10.199999999999999">
      <c r="B854" s="156"/>
      <c r="D854" s="150" t="s">
        <v>177</v>
      </c>
      <c r="E854" s="157" t="s">
        <v>31</v>
      </c>
      <c r="F854" s="158" t="s">
        <v>3664</v>
      </c>
      <c r="H854" s="159">
        <v>77.5</v>
      </c>
      <c r="I854" s="160"/>
      <c r="L854" s="156"/>
      <c r="M854" s="161"/>
      <c r="T854" s="162"/>
      <c r="AT854" s="157" t="s">
        <v>177</v>
      </c>
      <c r="AU854" s="157" t="s">
        <v>39</v>
      </c>
      <c r="AV854" s="13" t="s">
        <v>87</v>
      </c>
      <c r="AW854" s="13" t="s">
        <v>38</v>
      </c>
      <c r="AX854" s="13" t="s">
        <v>78</v>
      </c>
      <c r="AY854" s="157" t="s">
        <v>165</v>
      </c>
    </row>
    <row r="855" spans="2:65" s="12" customFormat="1" ht="10.199999999999999">
      <c r="B855" s="149"/>
      <c r="D855" s="150" t="s">
        <v>177</v>
      </c>
      <c r="E855" s="151" t="s">
        <v>31</v>
      </c>
      <c r="F855" s="152" t="s">
        <v>2460</v>
      </c>
      <c r="H855" s="151" t="s">
        <v>31</v>
      </c>
      <c r="I855" s="153"/>
      <c r="L855" s="149"/>
      <c r="M855" s="154"/>
      <c r="T855" s="155"/>
      <c r="AT855" s="151" t="s">
        <v>177</v>
      </c>
      <c r="AU855" s="151" t="s">
        <v>39</v>
      </c>
      <c r="AV855" s="12" t="s">
        <v>39</v>
      </c>
      <c r="AW855" s="12" t="s">
        <v>38</v>
      </c>
      <c r="AX855" s="12" t="s">
        <v>78</v>
      </c>
      <c r="AY855" s="151" t="s">
        <v>165</v>
      </c>
    </row>
    <row r="856" spans="2:65" s="13" customFormat="1" ht="10.199999999999999">
      <c r="B856" s="156"/>
      <c r="D856" s="150" t="s">
        <v>177</v>
      </c>
      <c r="E856" s="157" t="s">
        <v>31</v>
      </c>
      <c r="F856" s="158" t="s">
        <v>2461</v>
      </c>
      <c r="H856" s="159">
        <v>57</v>
      </c>
      <c r="I856" s="160"/>
      <c r="L856" s="156"/>
      <c r="M856" s="161"/>
      <c r="T856" s="162"/>
      <c r="AT856" s="157" t="s">
        <v>177</v>
      </c>
      <c r="AU856" s="157" t="s">
        <v>39</v>
      </c>
      <c r="AV856" s="13" t="s">
        <v>87</v>
      </c>
      <c r="AW856" s="13" t="s">
        <v>38</v>
      </c>
      <c r="AX856" s="13" t="s">
        <v>78</v>
      </c>
      <c r="AY856" s="157" t="s">
        <v>165</v>
      </c>
    </row>
    <row r="857" spans="2:65" s="14" customFormat="1" ht="10.199999999999999">
      <c r="B857" s="163"/>
      <c r="D857" s="150" t="s">
        <v>177</v>
      </c>
      <c r="E857" s="164" t="s">
        <v>31</v>
      </c>
      <c r="F857" s="165" t="s">
        <v>180</v>
      </c>
      <c r="H857" s="166">
        <v>204.5</v>
      </c>
      <c r="I857" s="167"/>
      <c r="L857" s="163"/>
      <c r="M857" s="168"/>
      <c r="T857" s="169"/>
      <c r="AT857" s="164" t="s">
        <v>177</v>
      </c>
      <c r="AU857" s="164" t="s">
        <v>39</v>
      </c>
      <c r="AV857" s="14" t="s">
        <v>173</v>
      </c>
      <c r="AW857" s="14" t="s">
        <v>38</v>
      </c>
      <c r="AX857" s="14" t="s">
        <v>39</v>
      </c>
      <c r="AY857" s="164" t="s">
        <v>165</v>
      </c>
    </row>
    <row r="858" spans="2:65" s="1" customFormat="1" ht="16.5" customHeight="1">
      <c r="B858" s="35"/>
      <c r="C858" s="132" t="s">
        <v>1402</v>
      </c>
      <c r="D858" s="132" t="s">
        <v>168</v>
      </c>
      <c r="E858" s="133" t="s">
        <v>2463</v>
      </c>
      <c r="F858" s="134" t="s">
        <v>2464</v>
      </c>
      <c r="G858" s="135" t="s">
        <v>1966</v>
      </c>
      <c r="H858" s="136">
        <v>1</v>
      </c>
      <c r="I858" s="137"/>
      <c r="J858" s="138">
        <f>ROUND(I858*H858,2)</f>
        <v>0</v>
      </c>
      <c r="K858" s="134" t="s">
        <v>172</v>
      </c>
      <c r="L858" s="35"/>
      <c r="M858" s="139" t="s">
        <v>31</v>
      </c>
      <c r="N858" s="140" t="s">
        <v>49</v>
      </c>
      <c r="P858" s="141">
        <f>O858*H858</f>
        <v>0</v>
      </c>
      <c r="Q858" s="141">
        <v>0</v>
      </c>
      <c r="R858" s="141">
        <f>Q858*H858</f>
        <v>0</v>
      </c>
      <c r="S858" s="141">
        <v>0</v>
      </c>
      <c r="T858" s="142">
        <f>S858*H858</f>
        <v>0</v>
      </c>
      <c r="AR858" s="143" t="s">
        <v>2434</v>
      </c>
      <c r="AT858" s="143" t="s">
        <v>168</v>
      </c>
      <c r="AU858" s="143" t="s">
        <v>39</v>
      </c>
      <c r="AY858" s="19" t="s">
        <v>165</v>
      </c>
      <c r="BE858" s="144">
        <f>IF(N858="základní",J858,0)</f>
        <v>0</v>
      </c>
      <c r="BF858" s="144">
        <f>IF(N858="snížená",J858,0)</f>
        <v>0</v>
      </c>
      <c r="BG858" s="144">
        <f>IF(N858="zákl. přenesená",J858,0)</f>
        <v>0</v>
      </c>
      <c r="BH858" s="144">
        <f>IF(N858="sníž. přenesená",J858,0)</f>
        <v>0</v>
      </c>
      <c r="BI858" s="144">
        <f>IF(N858="nulová",J858,0)</f>
        <v>0</v>
      </c>
      <c r="BJ858" s="19" t="s">
        <v>39</v>
      </c>
      <c r="BK858" s="144">
        <f>ROUND(I858*H858,2)</f>
        <v>0</v>
      </c>
      <c r="BL858" s="19" t="s">
        <v>2434</v>
      </c>
      <c r="BM858" s="143" t="s">
        <v>3665</v>
      </c>
    </row>
    <row r="859" spans="2:65" s="1" customFormat="1" ht="10.199999999999999" hidden="1">
      <c r="B859" s="35"/>
      <c r="D859" s="145" t="s">
        <v>175</v>
      </c>
      <c r="F859" s="146" t="s">
        <v>2466</v>
      </c>
      <c r="I859" s="147"/>
      <c r="L859" s="35"/>
      <c r="M859" s="148"/>
      <c r="T859" s="56"/>
      <c r="AT859" s="19" t="s">
        <v>175</v>
      </c>
      <c r="AU859" s="19" t="s">
        <v>39</v>
      </c>
    </row>
    <row r="860" spans="2:65" s="1" customFormat="1" ht="16.5" customHeight="1">
      <c r="B860" s="35"/>
      <c r="C860" s="132" t="s">
        <v>1408</v>
      </c>
      <c r="D860" s="132" t="s">
        <v>168</v>
      </c>
      <c r="E860" s="133" t="s">
        <v>3666</v>
      </c>
      <c r="F860" s="134" t="s">
        <v>3667</v>
      </c>
      <c r="G860" s="135" t="s">
        <v>171</v>
      </c>
      <c r="H860" s="136">
        <v>9</v>
      </c>
      <c r="I860" s="137"/>
      <c r="J860" s="138">
        <f>ROUND(I860*H860,2)</f>
        <v>0</v>
      </c>
      <c r="K860" s="134" t="s">
        <v>172</v>
      </c>
      <c r="L860" s="35"/>
      <c r="M860" s="139" t="s">
        <v>31</v>
      </c>
      <c r="N860" s="140" t="s">
        <v>49</v>
      </c>
      <c r="P860" s="141">
        <f>O860*H860</f>
        <v>0</v>
      </c>
      <c r="Q860" s="141">
        <v>0</v>
      </c>
      <c r="R860" s="141">
        <f>Q860*H860</f>
        <v>0</v>
      </c>
      <c r="S860" s="141">
        <v>0</v>
      </c>
      <c r="T860" s="142">
        <f>S860*H860</f>
        <v>0</v>
      </c>
      <c r="AR860" s="143" t="s">
        <v>2434</v>
      </c>
      <c r="AT860" s="143" t="s">
        <v>168</v>
      </c>
      <c r="AU860" s="143" t="s">
        <v>39</v>
      </c>
      <c r="AY860" s="19" t="s">
        <v>165</v>
      </c>
      <c r="BE860" s="144">
        <f>IF(N860="základní",J860,0)</f>
        <v>0</v>
      </c>
      <c r="BF860" s="144">
        <f>IF(N860="snížená",J860,0)</f>
        <v>0</v>
      </c>
      <c r="BG860" s="144">
        <f>IF(N860="zákl. přenesená",J860,0)</f>
        <v>0</v>
      </c>
      <c r="BH860" s="144">
        <f>IF(N860="sníž. přenesená",J860,0)</f>
        <v>0</v>
      </c>
      <c r="BI860" s="144">
        <f>IF(N860="nulová",J860,0)</f>
        <v>0</v>
      </c>
      <c r="BJ860" s="19" t="s">
        <v>39</v>
      </c>
      <c r="BK860" s="144">
        <f>ROUND(I860*H860,2)</f>
        <v>0</v>
      </c>
      <c r="BL860" s="19" t="s">
        <v>2434</v>
      </c>
      <c r="BM860" s="143" t="s">
        <v>3668</v>
      </c>
    </row>
    <row r="861" spans="2:65" s="1" customFormat="1" ht="10.199999999999999" hidden="1">
      <c r="B861" s="35"/>
      <c r="D861" s="145" t="s">
        <v>175</v>
      </c>
      <c r="F861" s="146" t="s">
        <v>3669</v>
      </c>
      <c r="I861" s="147"/>
      <c r="L861" s="35"/>
      <c r="M861" s="148"/>
      <c r="T861" s="56"/>
      <c r="AT861" s="19" t="s">
        <v>175</v>
      </c>
      <c r="AU861" s="19" t="s">
        <v>39</v>
      </c>
    </row>
    <row r="862" spans="2:65" s="1" customFormat="1" ht="28.8">
      <c r="B862" s="35"/>
      <c r="D862" s="150" t="s">
        <v>443</v>
      </c>
      <c r="F862" s="187" t="s">
        <v>3670</v>
      </c>
      <c r="I862" s="147"/>
      <c r="L862" s="35"/>
      <c r="M862" s="148"/>
      <c r="T862" s="56"/>
      <c r="AT862" s="19" t="s">
        <v>443</v>
      </c>
      <c r="AU862" s="19" t="s">
        <v>39</v>
      </c>
    </row>
    <row r="863" spans="2:65" s="12" customFormat="1" ht="10.199999999999999">
      <c r="B863" s="149"/>
      <c r="D863" s="150" t="s">
        <v>177</v>
      </c>
      <c r="E863" s="151" t="s">
        <v>31</v>
      </c>
      <c r="F863" s="152" t="s">
        <v>3671</v>
      </c>
      <c r="H863" s="151" t="s">
        <v>31</v>
      </c>
      <c r="I863" s="153"/>
      <c r="L863" s="149"/>
      <c r="M863" s="154"/>
      <c r="T863" s="155"/>
      <c r="AT863" s="151" t="s">
        <v>177</v>
      </c>
      <c r="AU863" s="151" t="s">
        <v>39</v>
      </c>
      <c r="AV863" s="12" t="s">
        <v>39</v>
      </c>
      <c r="AW863" s="12" t="s">
        <v>38</v>
      </c>
      <c r="AX863" s="12" t="s">
        <v>78</v>
      </c>
      <c r="AY863" s="151" t="s">
        <v>165</v>
      </c>
    </row>
    <row r="864" spans="2:65" s="13" customFormat="1" ht="10.199999999999999">
      <c r="B864" s="156"/>
      <c r="D864" s="150" t="s">
        <v>177</v>
      </c>
      <c r="E864" s="157" t="s">
        <v>31</v>
      </c>
      <c r="F864" s="158" t="s">
        <v>229</v>
      </c>
      <c r="H864" s="159">
        <v>9</v>
      </c>
      <c r="I864" s="160"/>
      <c r="L864" s="156"/>
      <c r="M864" s="161"/>
      <c r="T864" s="162"/>
      <c r="AT864" s="157" t="s">
        <v>177</v>
      </c>
      <c r="AU864" s="157" t="s">
        <v>39</v>
      </c>
      <c r="AV864" s="13" t="s">
        <v>87</v>
      </c>
      <c r="AW864" s="13" t="s">
        <v>38</v>
      </c>
      <c r="AX864" s="13" t="s">
        <v>78</v>
      </c>
      <c r="AY864" s="157" t="s">
        <v>165</v>
      </c>
    </row>
    <row r="865" spans="2:65" s="14" customFormat="1" ht="10.199999999999999">
      <c r="B865" s="163"/>
      <c r="D865" s="150" t="s">
        <v>177</v>
      </c>
      <c r="E865" s="164" t="s">
        <v>31</v>
      </c>
      <c r="F865" s="165" t="s">
        <v>180</v>
      </c>
      <c r="H865" s="166">
        <v>9</v>
      </c>
      <c r="I865" s="167"/>
      <c r="L865" s="163"/>
      <c r="M865" s="168"/>
      <c r="T865" s="169"/>
      <c r="AT865" s="164" t="s">
        <v>177</v>
      </c>
      <c r="AU865" s="164" t="s">
        <v>39</v>
      </c>
      <c r="AV865" s="14" t="s">
        <v>173</v>
      </c>
      <c r="AW865" s="14" t="s">
        <v>38</v>
      </c>
      <c r="AX865" s="14" t="s">
        <v>39</v>
      </c>
      <c r="AY865" s="164" t="s">
        <v>165</v>
      </c>
    </row>
    <row r="866" spans="2:65" s="1" customFormat="1" ht="16.5" customHeight="1">
      <c r="B866" s="35"/>
      <c r="C866" s="132" t="s">
        <v>1414</v>
      </c>
      <c r="D866" s="132" t="s">
        <v>168</v>
      </c>
      <c r="E866" s="133" t="s">
        <v>3672</v>
      </c>
      <c r="F866" s="134" t="s">
        <v>3673</v>
      </c>
      <c r="G866" s="135" t="s">
        <v>1966</v>
      </c>
      <c r="H866" s="136">
        <v>1</v>
      </c>
      <c r="I866" s="137"/>
      <c r="J866" s="138">
        <f>ROUND(I866*H866,2)</f>
        <v>0</v>
      </c>
      <c r="K866" s="134" t="s">
        <v>172</v>
      </c>
      <c r="L866" s="35"/>
      <c r="M866" s="139" t="s">
        <v>31</v>
      </c>
      <c r="N866" s="140" t="s">
        <v>49</v>
      </c>
      <c r="P866" s="141">
        <f>O866*H866</f>
        <v>0</v>
      </c>
      <c r="Q866" s="141">
        <v>0</v>
      </c>
      <c r="R866" s="141">
        <f>Q866*H866</f>
        <v>0</v>
      </c>
      <c r="S866" s="141">
        <v>0</v>
      </c>
      <c r="T866" s="142">
        <f>S866*H866</f>
        <v>0</v>
      </c>
      <c r="AR866" s="143" t="s">
        <v>2434</v>
      </c>
      <c r="AT866" s="143" t="s">
        <v>168</v>
      </c>
      <c r="AU866" s="143" t="s">
        <v>39</v>
      </c>
      <c r="AY866" s="19" t="s">
        <v>165</v>
      </c>
      <c r="BE866" s="144">
        <f>IF(N866="základní",J866,0)</f>
        <v>0</v>
      </c>
      <c r="BF866" s="144">
        <f>IF(N866="snížená",J866,0)</f>
        <v>0</v>
      </c>
      <c r="BG866" s="144">
        <f>IF(N866="zákl. přenesená",J866,0)</f>
        <v>0</v>
      </c>
      <c r="BH866" s="144">
        <f>IF(N866="sníž. přenesená",J866,0)</f>
        <v>0</v>
      </c>
      <c r="BI866" s="144">
        <f>IF(N866="nulová",J866,0)</f>
        <v>0</v>
      </c>
      <c r="BJ866" s="19" t="s">
        <v>39</v>
      </c>
      <c r="BK866" s="144">
        <f>ROUND(I866*H866,2)</f>
        <v>0</v>
      </c>
      <c r="BL866" s="19" t="s">
        <v>2434</v>
      </c>
      <c r="BM866" s="143" t="s">
        <v>3674</v>
      </c>
    </row>
    <row r="867" spans="2:65" s="1" customFormat="1" ht="10.199999999999999" hidden="1">
      <c r="B867" s="35"/>
      <c r="D867" s="145" t="s">
        <v>175</v>
      </c>
      <c r="F867" s="146" t="s">
        <v>3675</v>
      </c>
      <c r="I867" s="147"/>
      <c r="L867" s="35"/>
      <c r="M867" s="148"/>
      <c r="T867" s="56"/>
      <c r="AT867" s="19" t="s">
        <v>175</v>
      </c>
      <c r="AU867" s="19" t="s">
        <v>39</v>
      </c>
    </row>
    <row r="868" spans="2:65" s="1" customFormat="1" ht="19.2">
      <c r="B868" s="35"/>
      <c r="D868" s="150" t="s">
        <v>443</v>
      </c>
      <c r="F868" s="187" t="s">
        <v>3676</v>
      </c>
      <c r="I868" s="147"/>
      <c r="L868" s="35"/>
      <c r="M868" s="189"/>
      <c r="N868" s="190"/>
      <c r="O868" s="190"/>
      <c r="P868" s="190"/>
      <c r="Q868" s="190"/>
      <c r="R868" s="190"/>
      <c r="S868" s="190"/>
      <c r="T868" s="191"/>
      <c r="AT868" s="19" t="s">
        <v>443</v>
      </c>
      <c r="AU868" s="19" t="s">
        <v>39</v>
      </c>
    </row>
    <row r="869" spans="2:65" s="1" customFormat="1" ht="6.9" customHeight="1">
      <c r="B869" s="44"/>
      <c r="C869" s="45"/>
      <c r="D869" s="45"/>
      <c r="E869" s="45"/>
      <c r="F869" s="45"/>
      <c r="G869" s="45"/>
      <c r="H869" s="45"/>
      <c r="I869" s="45"/>
      <c r="J869" s="45"/>
      <c r="K869" s="45"/>
      <c r="L869" s="35"/>
    </row>
  </sheetData>
  <sheetProtection algorithmName="SHA-512" hashValue="F4cA7fBzk4JBPh3jZuVZp+PaVqk1KMvzXlusKo1BTRrfR/RTYfgodMrmmIoBWp4vQNNY+/u2TUtY4aTJp2Fi7Q==" saltValue="d4iB6rtjTh7x1MdrrEw8cS2mZa0KtmCe0Rh5BI5TQliFVSKEHCjLooB51zHddvdasvAZGeTZqk+JjgoXE9eBaQ==" spinCount="100000" sheet="1" objects="1" scenarios="1" formatColumns="0" formatRows="0" autoFilter="0"/>
  <autoFilter ref="C96:K868" xr:uid="{00000000-0009-0000-0000-000003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300-000000000000}"/>
    <hyperlink ref="F111" r:id="rId2" xr:uid="{00000000-0004-0000-0300-000001000000}"/>
    <hyperlink ref="F117" r:id="rId3" xr:uid="{00000000-0004-0000-0300-000002000000}"/>
    <hyperlink ref="F124" r:id="rId4" xr:uid="{00000000-0004-0000-0300-000003000000}"/>
    <hyperlink ref="F129" r:id="rId5" xr:uid="{00000000-0004-0000-0300-000004000000}"/>
    <hyperlink ref="F136" r:id="rId6" xr:uid="{00000000-0004-0000-0300-000005000000}"/>
    <hyperlink ref="F141" r:id="rId7" xr:uid="{00000000-0004-0000-0300-000006000000}"/>
    <hyperlink ref="F146" r:id="rId8" xr:uid="{00000000-0004-0000-0300-000007000000}"/>
    <hyperlink ref="F151" r:id="rId9" xr:uid="{00000000-0004-0000-0300-000008000000}"/>
    <hyperlink ref="F178" r:id="rId10" xr:uid="{00000000-0004-0000-0300-000009000000}"/>
    <hyperlink ref="F183" r:id="rId11" xr:uid="{00000000-0004-0000-0300-00000A000000}"/>
    <hyperlink ref="F193" r:id="rId12" xr:uid="{00000000-0004-0000-0300-00000B000000}"/>
    <hyperlink ref="F202" r:id="rId13" xr:uid="{00000000-0004-0000-0300-00000C000000}"/>
    <hyperlink ref="F207" r:id="rId14" xr:uid="{00000000-0004-0000-0300-00000D000000}"/>
    <hyperlink ref="F209" r:id="rId15" xr:uid="{00000000-0004-0000-0300-00000E000000}"/>
    <hyperlink ref="F211" r:id="rId16" xr:uid="{00000000-0004-0000-0300-00000F000000}"/>
    <hyperlink ref="F213" r:id="rId17" xr:uid="{00000000-0004-0000-0300-000010000000}"/>
    <hyperlink ref="F215" r:id="rId18" xr:uid="{00000000-0004-0000-0300-000011000000}"/>
    <hyperlink ref="F217" r:id="rId19" xr:uid="{00000000-0004-0000-0300-000012000000}"/>
    <hyperlink ref="F220" r:id="rId20" xr:uid="{00000000-0004-0000-0300-000013000000}"/>
    <hyperlink ref="F225" r:id="rId21" xr:uid="{00000000-0004-0000-0300-000014000000}"/>
    <hyperlink ref="F234" r:id="rId22" xr:uid="{00000000-0004-0000-0300-000015000000}"/>
    <hyperlink ref="F237" r:id="rId23" xr:uid="{00000000-0004-0000-0300-000016000000}"/>
    <hyperlink ref="F243" r:id="rId24" xr:uid="{00000000-0004-0000-0300-000017000000}"/>
    <hyperlink ref="F246" r:id="rId25" xr:uid="{00000000-0004-0000-0300-000018000000}"/>
    <hyperlink ref="F248" r:id="rId26" xr:uid="{00000000-0004-0000-0300-000019000000}"/>
    <hyperlink ref="F251" r:id="rId27" xr:uid="{00000000-0004-0000-0300-00001A000000}"/>
    <hyperlink ref="F257" r:id="rId28" xr:uid="{00000000-0004-0000-0300-00001B000000}"/>
    <hyperlink ref="F260" r:id="rId29" xr:uid="{00000000-0004-0000-0300-00001C000000}"/>
    <hyperlink ref="F262" r:id="rId30" xr:uid="{00000000-0004-0000-0300-00001D000000}"/>
    <hyperlink ref="F265" r:id="rId31" xr:uid="{00000000-0004-0000-0300-00001E000000}"/>
    <hyperlink ref="F272" r:id="rId32" xr:uid="{00000000-0004-0000-0300-00001F000000}"/>
    <hyperlink ref="F283" r:id="rId33" xr:uid="{00000000-0004-0000-0300-000020000000}"/>
    <hyperlink ref="F291" r:id="rId34" xr:uid="{00000000-0004-0000-0300-000021000000}"/>
    <hyperlink ref="F296" r:id="rId35" xr:uid="{00000000-0004-0000-0300-000022000000}"/>
    <hyperlink ref="F301" r:id="rId36" xr:uid="{00000000-0004-0000-0300-000023000000}"/>
    <hyperlink ref="F303" r:id="rId37" xr:uid="{00000000-0004-0000-0300-000024000000}"/>
    <hyperlink ref="F313" r:id="rId38" xr:uid="{00000000-0004-0000-0300-000025000000}"/>
    <hyperlink ref="F320" r:id="rId39" xr:uid="{00000000-0004-0000-0300-000026000000}"/>
    <hyperlink ref="F347" r:id="rId40" xr:uid="{00000000-0004-0000-0300-000027000000}"/>
    <hyperlink ref="F363" r:id="rId41" xr:uid="{00000000-0004-0000-0300-000028000000}"/>
    <hyperlink ref="F380" r:id="rId42" xr:uid="{00000000-0004-0000-0300-000029000000}"/>
    <hyperlink ref="F386" r:id="rId43" xr:uid="{00000000-0004-0000-0300-00002A000000}"/>
    <hyperlink ref="F412" r:id="rId44" xr:uid="{00000000-0004-0000-0300-00002B000000}"/>
    <hyperlink ref="F434" r:id="rId45" xr:uid="{00000000-0004-0000-0300-00002C000000}"/>
    <hyperlink ref="F449" r:id="rId46" xr:uid="{00000000-0004-0000-0300-00002D000000}"/>
    <hyperlink ref="F458" r:id="rId47" xr:uid="{00000000-0004-0000-0300-00002E000000}"/>
    <hyperlink ref="F464" r:id="rId48" xr:uid="{00000000-0004-0000-0300-00002F000000}"/>
    <hyperlink ref="F470" r:id="rId49" xr:uid="{00000000-0004-0000-0300-000030000000}"/>
    <hyperlink ref="F476" r:id="rId50" xr:uid="{00000000-0004-0000-0300-000031000000}"/>
    <hyperlink ref="F482" r:id="rId51" xr:uid="{00000000-0004-0000-0300-000032000000}"/>
    <hyperlink ref="F496" r:id="rId52" xr:uid="{00000000-0004-0000-0300-000033000000}"/>
    <hyperlink ref="F503" r:id="rId53" xr:uid="{00000000-0004-0000-0300-000034000000}"/>
    <hyperlink ref="F514" r:id="rId54" xr:uid="{00000000-0004-0000-0300-000035000000}"/>
    <hyperlink ref="F521" r:id="rId55" xr:uid="{00000000-0004-0000-0300-000036000000}"/>
    <hyperlink ref="F526" r:id="rId56" xr:uid="{00000000-0004-0000-0300-000037000000}"/>
    <hyperlink ref="F528" r:id="rId57" xr:uid="{00000000-0004-0000-0300-000038000000}"/>
    <hyperlink ref="F539" r:id="rId58" xr:uid="{00000000-0004-0000-0300-000039000000}"/>
    <hyperlink ref="F544" r:id="rId59" xr:uid="{00000000-0004-0000-0300-00003A000000}"/>
    <hyperlink ref="F550" r:id="rId60" xr:uid="{00000000-0004-0000-0300-00003B000000}"/>
    <hyperlink ref="F556" r:id="rId61" xr:uid="{00000000-0004-0000-0300-00003C000000}"/>
    <hyperlink ref="F561" r:id="rId62" xr:uid="{00000000-0004-0000-0300-00003D000000}"/>
    <hyperlink ref="F566" r:id="rId63" xr:uid="{00000000-0004-0000-0300-00003E000000}"/>
    <hyperlink ref="F570" r:id="rId64" xr:uid="{00000000-0004-0000-0300-00003F000000}"/>
    <hyperlink ref="F576" r:id="rId65" xr:uid="{00000000-0004-0000-0300-000040000000}"/>
    <hyperlink ref="F586" r:id="rId66" xr:uid="{00000000-0004-0000-0300-000041000000}"/>
    <hyperlink ref="F592" r:id="rId67" xr:uid="{00000000-0004-0000-0300-000042000000}"/>
    <hyperlink ref="F604" r:id="rId68" xr:uid="{00000000-0004-0000-0300-000043000000}"/>
    <hyperlink ref="F613" r:id="rId69" xr:uid="{00000000-0004-0000-0300-000044000000}"/>
    <hyperlink ref="F625" r:id="rId70" xr:uid="{00000000-0004-0000-0300-000045000000}"/>
    <hyperlink ref="F630" r:id="rId71" xr:uid="{00000000-0004-0000-0300-000046000000}"/>
    <hyperlink ref="F635" r:id="rId72" xr:uid="{00000000-0004-0000-0300-000047000000}"/>
    <hyperlink ref="F644" r:id="rId73" xr:uid="{00000000-0004-0000-0300-000048000000}"/>
    <hyperlink ref="F649" r:id="rId74" xr:uid="{00000000-0004-0000-0300-000049000000}"/>
    <hyperlink ref="F655" r:id="rId75" xr:uid="{00000000-0004-0000-0300-00004A000000}"/>
    <hyperlink ref="F657" r:id="rId76" xr:uid="{00000000-0004-0000-0300-00004B000000}"/>
    <hyperlink ref="F659" r:id="rId77" xr:uid="{00000000-0004-0000-0300-00004C000000}"/>
    <hyperlink ref="F661" r:id="rId78" xr:uid="{00000000-0004-0000-0300-00004D000000}"/>
    <hyperlink ref="F665" r:id="rId79" xr:uid="{00000000-0004-0000-0300-00004E000000}"/>
    <hyperlink ref="F668" r:id="rId80" xr:uid="{00000000-0004-0000-0300-00004F000000}"/>
    <hyperlink ref="F670" r:id="rId81" xr:uid="{00000000-0004-0000-0300-000050000000}"/>
    <hyperlink ref="F672" r:id="rId82" xr:uid="{00000000-0004-0000-0300-000051000000}"/>
    <hyperlink ref="F675" r:id="rId83" xr:uid="{00000000-0004-0000-0300-000052000000}"/>
    <hyperlink ref="F677" r:id="rId84" xr:uid="{00000000-0004-0000-0300-000053000000}"/>
    <hyperlink ref="F681" r:id="rId85" xr:uid="{00000000-0004-0000-0300-000054000000}"/>
    <hyperlink ref="F692" r:id="rId86" xr:uid="{00000000-0004-0000-0300-000055000000}"/>
    <hyperlink ref="F706" r:id="rId87" xr:uid="{00000000-0004-0000-0300-000056000000}"/>
    <hyperlink ref="F719" r:id="rId88" xr:uid="{00000000-0004-0000-0300-000057000000}"/>
    <hyperlink ref="F731" r:id="rId89" xr:uid="{00000000-0004-0000-0300-000058000000}"/>
    <hyperlink ref="F736" r:id="rId90" xr:uid="{00000000-0004-0000-0300-000059000000}"/>
    <hyperlink ref="F741" r:id="rId91" xr:uid="{00000000-0004-0000-0300-00005A000000}"/>
    <hyperlink ref="F748" r:id="rId92" xr:uid="{00000000-0004-0000-0300-00005B000000}"/>
    <hyperlink ref="F751" r:id="rId93" xr:uid="{00000000-0004-0000-0300-00005C000000}"/>
    <hyperlink ref="F760" r:id="rId94" xr:uid="{00000000-0004-0000-0300-00005D000000}"/>
    <hyperlink ref="F763" r:id="rId95" xr:uid="{00000000-0004-0000-0300-00005E000000}"/>
    <hyperlink ref="F769" r:id="rId96" xr:uid="{00000000-0004-0000-0300-00005F000000}"/>
    <hyperlink ref="F776" r:id="rId97" xr:uid="{00000000-0004-0000-0300-000060000000}"/>
    <hyperlink ref="F782" r:id="rId98" xr:uid="{00000000-0004-0000-0300-000061000000}"/>
    <hyperlink ref="F789" r:id="rId99" xr:uid="{00000000-0004-0000-0300-000062000000}"/>
    <hyperlink ref="F792" r:id="rId100" xr:uid="{00000000-0004-0000-0300-000063000000}"/>
    <hyperlink ref="F798" r:id="rId101" xr:uid="{00000000-0004-0000-0300-000064000000}"/>
    <hyperlink ref="F801" r:id="rId102" xr:uid="{00000000-0004-0000-0300-000065000000}"/>
    <hyperlink ref="F807" r:id="rId103" xr:uid="{00000000-0004-0000-0300-000066000000}"/>
    <hyperlink ref="F813" r:id="rId104" xr:uid="{00000000-0004-0000-0300-000067000000}"/>
    <hyperlink ref="F815" r:id="rId105" xr:uid="{00000000-0004-0000-0300-000068000000}"/>
    <hyperlink ref="F821" r:id="rId106" xr:uid="{00000000-0004-0000-0300-000069000000}"/>
    <hyperlink ref="F826" r:id="rId107" xr:uid="{00000000-0004-0000-0300-00006A000000}"/>
    <hyperlink ref="F829" r:id="rId108" xr:uid="{00000000-0004-0000-0300-00006B000000}"/>
    <hyperlink ref="F835" r:id="rId109" xr:uid="{00000000-0004-0000-0300-00006C000000}"/>
    <hyperlink ref="F838" r:id="rId110" xr:uid="{00000000-0004-0000-0300-00006D000000}"/>
    <hyperlink ref="F848" r:id="rId111" xr:uid="{00000000-0004-0000-0300-00006E000000}"/>
    <hyperlink ref="F859" r:id="rId112" xr:uid="{00000000-0004-0000-0300-00006F000000}"/>
    <hyperlink ref="F861" r:id="rId113" xr:uid="{00000000-0004-0000-0300-000070000000}"/>
    <hyperlink ref="F867" r:id="rId114" xr:uid="{00000000-0004-0000-0300-00007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B2:BM129"/>
  <sheetViews>
    <sheetView showGridLines="0" topLeftCell="A84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9" t="s">
        <v>100</v>
      </c>
    </row>
    <row r="3" spans="2:4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" customHeight="1">
      <c r="B4" s="22"/>
      <c r="D4" s="23" t="s">
        <v>108</v>
      </c>
      <c r="L4" s="22"/>
      <c r="M4" s="90" t="s">
        <v>10</v>
      </c>
      <c r="AT4" s="19" t="s">
        <v>4</v>
      </c>
    </row>
    <row r="5" spans="2:46" ht="6.9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36" t="str">
        <f>'Rekapitulace stavby'!K6</f>
        <v>Stavební úpravy objektu a přístavba výtahu polyfunkčního domu Školní 890-2, Kopřivnice - AKTUALIZACE 2024</v>
      </c>
      <c r="F7" s="337"/>
      <c r="G7" s="337"/>
      <c r="H7" s="337"/>
      <c r="L7" s="22"/>
    </row>
    <row r="8" spans="2:46" ht="12" customHeight="1">
      <c r="B8" s="22"/>
      <c r="D8" s="29" t="s">
        <v>118</v>
      </c>
      <c r="L8" s="22"/>
    </row>
    <row r="9" spans="2:46" s="1" customFormat="1" ht="23.25" customHeight="1">
      <c r="B9" s="35"/>
      <c r="E9" s="336" t="s">
        <v>3677</v>
      </c>
      <c r="F9" s="338"/>
      <c r="G9" s="338"/>
      <c r="H9" s="338"/>
      <c r="L9" s="35"/>
    </row>
    <row r="10" spans="2:46" s="1" customFormat="1" ht="12" customHeight="1">
      <c r="B10" s="35"/>
      <c r="D10" s="29" t="s">
        <v>3678</v>
      </c>
      <c r="L10" s="35"/>
    </row>
    <row r="11" spans="2:46" s="1" customFormat="1" ht="16.5" customHeight="1">
      <c r="B11" s="35"/>
      <c r="E11" s="295" t="s">
        <v>3679</v>
      </c>
      <c r="F11" s="338"/>
      <c r="G11" s="338"/>
      <c r="H11" s="338"/>
      <c r="L11" s="35"/>
    </row>
    <row r="12" spans="2:46" s="1" customFormat="1" ht="10.199999999999999">
      <c r="B12" s="35"/>
      <c r="L12" s="35"/>
    </row>
    <row r="13" spans="2:46" s="1" customFormat="1" ht="12" customHeight="1">
      <c r="B13" s="35"/>
      <c r="D13" s="29" t="s">
        <v>18</v>
      </c>
      <c r="F13" s="27" t="s">
        <v>31</v>
      </c>
      <c r="I13" s="29" t="s">
        <v>20</v>
      </c>
      <c r="J13" s="27" t="s">
        <v>31</v>
      </c>
      <c r="L13" s="35"/>
    </row>
    <row r="14" spans="2:46" s="1" customFormat="1" ht="12" customHeight="1">
      <c r="B14" s="35"/>
      <c r="D14" s="29" t="s">
        <v>21</v>
      </c>
      <c r="F14" s="27" t="s">
        <v>41</v>
      </c>
      <c r="I14" s="29" t="s">
        <v>23</v>
      </c>
      <c r="J14" s="52" t="str">
        <f>'Rekapitulace stavby'!AN8</f>
        <v>26. 4. 2024</v>
      </c>
      <c r="L14" s="35"/>
    </row>
    <row r="15" spans="2:46" s="1" customFormat="1" ht="10.8" customHeight="1">
      <c r="B15" s="35"/>
      <c r="L15" s="35"/>
    </row>
    <row r="16" spans="2:46" s="1" customFormat="1" ht="12" customHeight="1">
      <c r="B16" s="35"/>
      <c r="D16" s="29" t="s">
        <v>29</v>
      </c>
      <c r="I16" s="29" t="s">
        <v>30</v>
      </c>
      <c r="J16" s="27" t="str">
        <f>IF('Rekapitulace stavby'!AN10="","",'Rekapitulace stavby'!AN10)</f>
        <v/>
      </c>
      <c r="L16" s="35"/>
    </row>
    <row r="17" spans="2:12" s="1" customFormat="1" ht="18" customHeight="1">
      <c r="B17" s="35"/>
      <c r="E17" s="27" t="str">
        <f>IF('Rekapitulace stavby'!E11="","",'Rekapitulace stavby'!E11)</f>
        <v>Město Kopřivnice</v>
      </c>
      <c r="I17" s="29" t="s">
        <v>33</v>
      </c>
      <c r="J17" s="27" t="str">
        <f>IF('Rekapitulace stavby'!AN11="","",'Rekapitulace stavby'!AN11)</f>
        <v/>
      </c>
      <c r="L17" s="35"/>
    </row>
    <row r="18" spans="2:12" s="1" customFormat="1" ht="6.9" customHeight="1">
      <c r="B18" s="35"/>
      <c r="L18" s="35"/>
    </row>
    <row r="19" spans="2:12" s="1" customFormat="1" ht="12" customHeight="1">
      <c r="B19" s="35"/>
      <c r="D19" s="29" t="s">
        <v>34</v>
      </c>
      <c r="I19" s="29" t="s">
        <v>30</v>
      </c>
      <c r="J19" s="30" t="str">
        <f>'Rekapitulace stavby'!AN13</f>
        <v>Vyplň údaj</v>
      </c>
      <c r="L19" s="35"/>
    </row>
    <row r="20" spans="2:12" s="1" customFormat="1" ht="18" customHeight="1">
      <c r="B20" s="35"/>
      <c r="E20" s="339" t="str">
        <f>'Rekapitulace stavby'!E14</f>
        <v>Vyplň údaj</v>
      </c>
      <c r="F20" s="320"/>
      <c r="G20" s="320"/>
      <c r="H20" s="320"/>
      <c r="I20" s="29" t="s">
        <v>33</v>
      </c>
      <c r="J20" s="30" t="str">
        <f>'Rekapitulace stavby'!AN14</f>
        <v>Vyplň údaj</v>
      </c>
      <c r="L20" s="35"/>
    </row>
    <row r="21" spans="2:12" s="1" customFormat="1" ht="6.9" customHeight="1">
      <c r="B21" s="35"/>
      <c r="L21" s="35"/>
    </row>
    <row r="22" spans="2:12" s="1" customFormat="1" ht="12" customHeight="1">
      <c r="B22" s="35"/>
      <c r="D22" s="29" t="s">
        <v>36</v>
      </c>
      <c r="I22" s="29" t="s">
        <v>30</v>
      </c>
      <c r="J22" s="27" t="str">
        <f>IF('Rekapitulace stavby'!AN16="","",'Rekapitulace stavby'!AN16)</f>
        <v/>
      </c>
      <c r="L22" s="35"/>
    </row>
    <row r="23" spans="2:12" s="1" customFormat="1" ht="18" customHeight="1">
      <c r="B23" s="35"/>
      <c r="E23" s="27" t="str">
        <f>IF('Rekapitulace stavby'!E17="","",'Rekapitulace stavby'!E17)</f>
        <v>ENERGO-STEEL spol. s r.o.</v>
      </c>
      <c r="I23" s="29" t="s">
        <v>33</v>
      </c>
      <c r="J23" s="27" t="str">
        <f>IF('Rekapitulace stavby'!AN17="","",'Rekapitulace stavby'!AN17)</f>
        <v/>
      </c>
      <c r="L23" s="35"/>
    </row>
    <row r="24" spans="2:12" s="1" customFormat="1" ht="6.9" customHeight="1">
      <c r="B24" s="35"/>
      <c r="L24" s="35"/>
    </row>
    <row r="25" spans="2:12" s="1" customFormat="1" ht="12" customHeight="1">
      <c r="B25" s="35"/>
      <c r="D25" s="29" t="s">
        <v>40</v>
      </c>
      <c r="I25" s="29" t="s">
        <v>30</v>
      </c>
      <c r="J25" s="27" t="str">
        <f>IF('Rekapitulace stavby'!AN19="","",'Rekapitulace stavby'!AN19)</f>
        <v/>
      </c>
      <c r="L25" s="35"/>
    </row>
    <row r="26" spans="2:12" s="1" customFormat="1" ht="18" customHeight="1">
      <c r="B26" s="35"/>
      <c r="E26" s="27" t="str">
        <f>IF('Rekapitulace stavby'!E20="","",'Rekapitulace stavby'!E20)</f>
        <v xml:space="preserve"> </v>
      </c>
      <c r="I26" s="29" t="s">
        <v>33</v>
      </c>
      <c r="J26" s="27" t="str">
        <f>IF('Rekapitulace stavby'!AN20="","",'Rekapitulace stavby'!AN20)</f>
        <v/>
      </c>
      <c r="L26" s="35"/>
    </row>
    <row r="27" spans="2:12" s="1" customFormat="1" ht="6.9" customHeight="1">
      <c r="B27" s="35"/>
      <c r="L27" s="35"/>
    </row>
    <row r="28" spans="2:12" s="1" customFormat="1" ht="12" customHeight="1">
      <c r="B28" s="35"/>
      <c r="D28" s="29" t="s">
        <v>42</v>
      </c>
      <c r="L28" s="35"/>
    </row>
    <row r="29" spans="2:12" s="7" customFormat="1" ht="16.5" customHeight="1">
      <c r="B29" s="91"/>
      <c r="E29" s="325" t="s">
        <v>31</v>
      </c>
      <c r="F29" s="325"/>
      <c r="G29" s="325"/>
      <c r="H29" s="325"/>
      <c r="L29" s="91"/>
    </row>
    <row r="30" spans="2:12" s="1" customFormat="1" ht="6.9" customHeight="1">
      <c r="B30" s="35"/>
      <c r="L30" s="35"/>
    </row>
    <row r="31" spans="2:12" s="1" customFormat="1" ht="6.9" customHeight="1">
      <c r="B31" s="35"/>
      <c r="D31" s="53"/>
      <c r="E31" s="53"/>
      <c r="F31" s="53"/>
      <c r="G31" s="53"/>
      <c r="H31" s="53"/>
      <c r="I31" s="53"/>
      <c r="J31" s="53"/>
      <c r="K31" s="53"/>
      <c r="L31" s="35"/>
    </row>
    <row r="32" spans="2:12" s="1" customFormat="1" ht="25.35" customHeight="1">
      <c r="B32" s="35"/>
      <c r="D32" s="92" t="s">
        <v>44</v>
      </c>
      <c r="J32" s="66">
        <f>ROUND(J95, 0)</f>
        <v>0</v>
      </c>
      <c r="L32" s="35"/>
    </row>
    <row r="33" spans="2:12" s="1" customFormat="1" ht="6.9" customHeight="1">
      <c r="B33" s="35"/>
      <c r="D33" s="53"/>
      <c r="E33" s="53"/>
      <c r="F33" s="53"/>
      <c r="G33" s="53"/>
      <c r="H33" s="53"/>
      <c r="I33" s="53"/>
      <c r="J33" s="53"/>
      <c r="K33" s="53"/>
      <c r="L33" s="35"/>
    </row>
    <row r="34" spans="2:12" s="1" customFormat="1" ht="14.4" customHeight="1">
      <c r="B34" s="35"/>
      <c r="F34" s="38" t="s">
        <v>46</v>
      </c>
      <c r="I34" s="38" t="s">
        <v>45</v>
      </c>
      <c r="J34" s="38" t="s">
        <v>47</v>
      </c>
      <c r="L34" s="35"/>
    </row>
    <row r="35" spans="2:12" s="1" customFormat="1" ht="14.4" customHeight="1">
      <c r="B35" s="35"/>
      <c r="D35" s="55" t="s">
        <v>48</v>
      </c>
      <c r="E35" s="29" t="s">
        <v>49</v>
      </c>
      <c r="F35" s="93">
        <f>ROUND((SUM(BE95:BE128)),  0)</f>
        <v>0</v>
      </c>
      <c r="I35" s="94">
        <v>0.21</v>
      </c>
      <c r="J35" s="93">
        <f>ROUND(((SUM(BE95:BE128))*I35),  0)</f>
        <v>0</v>
      </c>
      <c r="L35" s="35"/>
    </row>
    <row r="36" spans="2:12" s="1" customFormat="1" ht="14.4" customHeight="1">
      <c r="B36" s="35"/>
      <c r="E36" s="29" t="s">
        <v>50</v>
      </c>
      <c r="F36" s="93">
        <f>ROUND((SUM(BF95:BF128)),  0)</f>
        <v>0</v>
      </c>
      <c r="I36" s="94">
        <v>0.12</v>
      </c>
      <c r="J36" s="93">
        <f>ROUND(((SUM(BF95:BF128))*I36),  0)</f>
        <v>0</v>
      </c>
      <c r="L36" s="35"/>
    </row>
    <row r="37" spans="2:12" s="1" customFormat="1" ht="14.4" hidden="1" customHeight="1">
      <c r="B37" s="35"/>
      <c r="E37" s="29" t="s">
        <v>51</v>
      </c>
      <c r="F37" s="93">
        <f>ROUND((SUM(BG95:BG128)),  0)</f>
        <v>0</v>
      </c>
      <c r="I37" s="94">
        <v>0.21</v>
      </c>
      <c r="J37" s="93">
        <f>0</f>
        <v>0</v>
      </c>
      <c r="L37" s="35"/>
    </row>
    <row r="38" spans="2:12" s="1" customFormat="1" ht="14.4" hidden="1" customHeight="1">
      <c r="B38" s="35"/>
      <c r="E38" s="29" t="s">
        <v>52</v>
      </c>
      <c r="F38" s="93">
        <f>ROUND((SUM(BH95:BH128)),  0)</f>
        <v>0</v>
      </c>
      <c r="I38" s="94">
        <v>0.12</v>
      </c>
      <c r="J38" s="93">
        <f>0</f>
        <v>0</v>
      </c>
      <c r="L38" s="35"/>
    </row>
    <row r="39" spans="2:12" s="1" customFormat="1" ht="14.4" hidden="1" customHeight="1">
      <c r="B39" s="35"/>
      <c r="E39" s="29" t="s">
        <v>53</v>
      </c>
      <c r="F39" s="93">
        <f>ROUND((SUM(BI95:BI128)),  0)</f>
        <v>0</v>
      </c>
      <c r="I39" s="94">
        <v>0</v>
      </c>
      <c r="J39" s="93">
        <f>0</f>
        <v>0</v>
      </c>
      <c r="L39" s="35"/>
    </row>
    <row r="40" spans="2:12" s="1" customFormat="1" ht="6.9" customHeight="1">
      <c r="B40" s="35"/>
      <c r="L40" s="35"/>
    </row>
    <row r="41" spans="2:12" s="1" customFormat="1" ht="25.35" customHeight="1">
      <c r="B41" s="35"/>
      <c r="C41" s="95"/>
      <c r="D41" s="96" t="s">
        <v>54</v>
      </c>
      <c r="E41" s="57"/>
      <c r="F41" s="57"/>
      <c r="G41" s="97" t="s">
        <v>55</v>
      </c>
      <c r="H41" s="98" t="s">
        <v>56</v>
      </c>
      <c r="I41" s="57"/>
      <c r="J41" s="99">
        <f>SUM(J32:J39)</f>
        <v>0</v>
      </c>
      <c r="K41" s="100"/>
      <c r="L41" s="35"/>
    </row>
    <row r="42" spans="2:1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35"/>
    </row>
    <row r="46" spans="2:12" s="1" customFormat="1" ht="6.9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35"/>
    </row>
    <row r="47" spans="2:12" s="1" customFormat="1" ht="24.9" customHeight="1">
      <c r="B47" s="35"/>
      <c r="C47" s="23" t="s">
        <v>121</v>
      </c>
      <c r="L47" s="35"/>
    </row>
    <row r="48" spans="2:12" s="1" customFormat="1" ht="6.9" customHeight="1">
      <c r="B48" s="35"/>
      <c r="L48" s="35"/>
    </row>
    <row r="49" spans="2:47" s="1" customFormat="1" ht="12" customHeight="1">
      <c r="B49" s="35"/>
      <c r="C49" s="29" t="s">
        <v>16</v>
      </c>
      <c r="L49" s="35"/>
    </row>
    <row r="50" spans="2:47" s="1" customFormat="1" ht="26.25" customHeight="1">
      <c r="B50" s="35"/>
      <c r="E50" s="336" t="str">
        <f>E7</f>
        <v>Stavební úpravy objektu a přístavba výtahu polyfunkčního domu Školní 890-2, Kopřivnice - AKTUALIZACE 2024</v>
      </c>
      <c r="F50" s="337"/>
      <c r="G50" s="337"/>
      <c r="H50" s="337"/>
      <c r="L50" s="35"/>
    </row>
    <row r="51" spans="2:47" ht="12" customHeight="1">
      <c r="B51" s="22"/>
      <c r="C51" s="29" t="s">
        <v>118</v>
      </c>
      <c r="L51" s="22"/>
    </row>
    <row r="52" spans="2:47" s="1" customFormat="1" ht="23.25" customHeight="1">
      <c r="B52" s="35"/>
      <c r="E52" s="336" t="s">
        <v>3677</v>
      </c>
      <c r="F52" s="338"/>
      <c r="G52" s="338"/>
      <c r="H52" s="338"/>
      <c r="L52" s="35"/>
    </row>
    <row r="53" spans="2:47" s="1" customFormat="1" ht="12" customHeight="1">
      <c r="B53" s="35"/>
      <c r="C53" s="29" t="s">
        <v>3678</v>
      </c>
      <c r="L53" s="35"/>
    </row>
    <row r="54" spans="2:47" s="1" customFormat="1" ht="16.5" customHeight="1">
      <c r="B54" s="35"/>
      <c r="E54" s="295" t="str">
        <f>E11</f>
        <v>D.1.4.4_A - Elektroinstalace - vnější práce</v>
      </c>
      <c r="F54" s="338"/>
      <c r="G54" s="338"/>
      <c r="H54" s="338"/>
      <c r="L54" s="35"/>
    </row>
    <row r="55" spans="2:47" s="1" customFormat="1" ht="6.9" customHeight="1">
      <c r="B55" s="35"/>
      <c r="L55" s="35"/>
    </row>
    <row r="56" spans="2:47" s="1" customFormat="1" ht="12" customHeight="1">
      <c r="B56" s="35"/>
      <c r="C56" s="29" t="s">
        <v>21</v>
      </c>
      <c r="F56" s="27" t="str">
        <f>F14</f>
        <v xml:space="preserve"> </v>
      </c>
      <c r="I56" s="29" t="s">
        <v>23</v>
      </c>
      <c r="J56" s="52" t="str">
        <f>IF(J14="","",J14)</f>
        <v>26. 4. 2024</v>
      </c>
      <c r="L56" s="35"/>
    </row>
    <row r="57" spans="2:47" s="1" customFormat="1" ht="6.9" customHeight="1">
      <c r="B57" s="35"/>
      <c r="L57" s="35"/>
    </row>
    <row r="58" spans="2:47" s="1" customFormat="1" ht="25.65" customHeight="1">
      <c r="B58" s="35"/>
      <c r="C58" s="29" t="s">
        <v>29</v>
      </c>
      <c r="F58" s="27" t="str">
        <f>E17</f>
        <v>Město Kopřivnice</v>
      </c>
      <c r="I58" s="29" t="s">
        <v>36</v>
      </c>
      <c r="J58" s="33" t="str">
        <f>E23</f>
        <v>ENERGO-STEEL spol. s r.o.</v>
      </c>
      <c r="L58" s="35"/>
    </row>
    <row r="59" spans="2:47" s="1" customFormat="1" ht="15.15" customHeight="1">
      <c r="B59" s="35"/>
      <c r="C59" s="29" t="s">
        <v>34</v>
      </c>
      <c r="F59" s="27" t="str">
        <f>IF(E20="","",E20)</f>
        <v>Vyplň údaj</v>
      </c>
      <c r="I59" s="29" t="s">
        <v>40</v>
      </c>
      <c r="J59" s="33" t="str">
        <f>E26</f>
        <v xml:space="preserve"> </v>
      </c>
      <c r="L59" s="35"/>
    </row>
    <row r="60" spans="2:47" s="1" customFormat="1" ht="10.35" customHeight="1">
      <c r="B60" s="35"/>
      <c r="L60" s="35"/>
    </row>
    <row r="61" spans="2:47" s="1" customFormat="1" ht="29.25" customHeight="1">
      <c r="B61" s="35"/>
      <c r="C61" s="101" t="s">
        <v>122</v>
      </c>
      <c r="D61" s="95"/>
      <c r="E61" s="95"/>
      <c r="F61" s="95"/>
      <c r="G61" s="95"/>
      <c r="H61" s="95"/>
      <c r="I61" s="95"/>
      <c r="J61" s="102" t="s">
        <v>123</v>
      </c>
      <c r="K61" s="95"/>
      <c r="L61" s="35"/>
    </row>
    <row r="62" spans="2:47" s="1" customFormat="1" ht="10.35" customHeight="1">
      <c r="B62" s="35"/>
      <c r="L62" s="35"/>
    </row>
    <row r="63" spans="2:47" s="1" customFormat="1" ht="22.8" customHeight="1">
      <c r="B63" s="35"/>
      <c r="C63" s="103" t="s">
        <v>76</v>
      </c>
      <c r="J63" s="66">
        <f>J95</f>
        <v>0</v>
      </c>
      <c r="L63" s="35"/>
      <c r="AU63" s="19" t="s">
        <v>124</v>
      </c>
    </row>
    <row r="64" spans="2:47" s="8" customFormat="1" ht="24.9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J96</f>
        <v>0</v>
      </c>
      <c r="L64" s="104"/>
    </row>
    <row r="65" spans="2:12" s="9" customFormat="1" ht="19.95" customHeight="1">
      <c r="B65" s="108"/>
      <c r="D65" s="109" t="s">
        <v>2481</v>
      </c>
      <c r="E65" s="110"/>
      <c r="F65" s="110"/>
      <c r="G65" s="110"/>
      <c r="H65" s="110"/>
      <c r="I65" s="110"/>
      <c r="J65" s="111">
        <f>J97</f>
        <v>0</v>
      </c>
      <c r="L65" s="108"/>
    </row>
    <row r="66" spans="2:12" s="9" customFormat="1" ht="14.85" customHeight="1">
      <c r="B66" s="108"/>
      <c r="D66" s="109" t="s">
        <v>3680</v>
      </c>
      <c r="E66" s="110"/>
      <c r="F66" s="110"/>
      <c r="G66" s="110"/>
      <c r="H66" s="110"/>
      <c r="I66" s="110"/>
      <c r="J66" s="111">
        <f>J98</f>
        <v>0</v>
      </c>
      <c r="L66" s="108"/>
    </row>
    <row r="67" spans="2:12" s="9" customFormat="1" ht="14.85" customHeight="1">
      <c r="B67" s="108"/>
      <c r="D67" s="109" t="s">
        <v>3681</v>
      </c>
      <c r="E67" s="110"/>
      <c r="F67" s="110"/>
      <c r="G67" s="110"/>
      <c r="H67" s="110"/>
      <c r="I67" s="110"/>
      <c r="J67" s="111">
        <f>J106</f>
        <v>0</v>
      </c>
      <c r="L67" s="108"/>
    </row>
    <row r="68" spans="2:12" s="9" customFormat="1" ht="14.85" customHeight="1">
      <c r="B68" s="108"/>
      <c r="D68" s="109" t="s">
        <v>3682</v>
      </c>
      <c r="E68" s="110"/>
      <c r="F68" s="110"/>
      <c r="G68" s="110"/>
      <c r="H68" s="110"/>
      <c r="I68" s="110"/>
      <c r="J68" s="111">
        <f>J108</f>
        <v>0</v>
      </c>
      <c r="L68" s="108"/>
    </row>
    <row r="69" spans="2:12" s="9" customFormat="1" ht="21.75" customHeight="1">
      <c r="B69" s="108"/>
      <c r="D69" s="109" t="s">
        <v>3683</v>
      </c>
      <c r="E69" s="110"/>
      <c r="F69" s="110"/>
      <c r="G69" s="110"/>
      <c r="H69" s="110"/>
      <c r="I69" s="110"/>
      <c r="J69" s="111">
        <f>J109</f>
        <v>0</v>
      </c>
      <c r="L69" s="108"/>
    </row>
    <row r="70" spans="2:12" s="9" customFormat="1" ht="21.75" customHeight="1">
      <c r="B70" s="108"/>
      <c r="D70" s="109" t="s">
        <v>3684</v>
      </c>
      <c r="E70" s="110"/>
      <c r="F70" s="110"/>
      <c r="G70" s="110"/>
      <c r="H70" s="110"/>
      <c r="I70" s="110"/>
      <c r="J70" s="111">
        <f>J114</f>
        <v>0</v>
      </c>
      <c r="L70" s="108"/>
    </row>
    <row r="71" spans="2:12" s="9" customFormat="1" ht="14.85" customHeight="1">
      <c r="B71" s="108"/>
      <c r="D71" s="109" t="s">
        <v>3685</v>
      </c>
      <c r="E71" s="110"/>
      <c r="F71" s="110"/>
      <c r="G71" s="110"/>
      <c r="H71" s="110"/>
      <c r="I71" s="110"/>
      <c r="J71" s="111">
        <f>J118</f>
        <v>0</v>
      </c>
      <c r="L71" s="108"/>
    </row>
    <row r="72" spans="2:12" s="8" customFormat="1" ht="24.9" customHeight="1">
      <c r="B72" s="104"/>
      <c r="D72" s="105" t="s">
        <v>149</v>
      </c>
      <c r="E72" s="106"/>
      <c r="F72" s="106"/>
      <c r="G72" s="106"/>
      <c r="H72" s="106"/>
      <c r="I72" s="106"/>
      <c r="J72" s="107">
        <f>J125</f>
        <v>0</v>
      </c>
      <c r="L72" s="104"/>
    </row>
    <row r="73" spans="2:12" s="9" customFormat="1" ht="19.95" customHeight="1">
      <c r="B73" s="108"/>
      <c r="D73" s="109" t="s">
        <v>3686</v>
      </c>
      <c r="E73" s="110"/>
      <c r="F73" s="110"/>
      <c r="G73" s="110"/>
      <c r="H73" s="110"/>
      <c r="I73" s="110"/>
      <c r="J73" s="111">
        <f>J126</f>
        <v>0</v>
      </c>
      <c r="L73" s="108"/>
    </row>
    <row r="74" spans="2:12" s="1" customFormat="1" ht="21.75" customHeight="1">
      <c r="B74" s="35"/>
      <c r="L74" s="35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5"/>
    </row>
    <row r="79" spans="2:12" s="1" customFormat="1" ht="6.9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35"/>
    </row>
    <row r="80" spans="2:12" s="1" customFormat="1" ht="24.9" customHeight="1">
      <c r="B80" s="35"/>
      <c r="C80" s="23" t="s">
        <v>150</v>
      </c>
      <c r="L80" s="35"/>
    </row>
    <row r="81" spans="2:63" s="1" customFormat="1" ht="6.9" customHeight="1">
      <c r="B81" s="35"/>
      <c r="L81" s="35"/>
    </row>
    <row r="82" spans="2:63" s="1" customFormat="1" ht="12" customHeight="1">
      <c r="B82" s="35"/>
      <c r="C82" s="29" t="s">
        <v>16</v>
      </c>
      <c r="L82" s="35"/>
    </row>
    <row r="83" spans="2:63" s="1" customFormat="1" ht="26.25" customHeight="1">
      <c r="B83" s="35"/>
      <c r="E83" s="336" t="str">
        <f>E7</f>
        <v>Stavební úpravy objektu a přístavba výtahu polyfunkčního domu Školní 890-2, Kopřivnice - AKTUALIZACE 2024</v>
      </c>
      <c r="F83" s="337"/>
      <c r="G83" s="337"/>
      <c r="H83" s="337"/>
      <c r="L83" s="35"/>
    </row>
    <row r="84" spans="2:63" ht="12" customHeight="1">
      <c r="B84" s="22"/>
      <c r="C84" s="29" t="s">
        <v>118</v>
      </c>
      <c r="L84" s="22"/>
    </row>
    <row r="85" spans="2:63" s="1" customFormat="1" ht="23.25" customHeight="1">
      <c r="B85" s="35"/>
      <c r="E85" s="336" t="s">
        <v>3677</v>
      </c>
      <c r="F85" s="338"/>
      <c r="G85" s="338"/>
      <c r="H85" s="338"/>
      <c r="L85" s="35"/>
    </row>
    <row r="86" spans="2:63" s="1" customFormat="1" ht="12" customHeight="1">
      <c r="B86" s="35"/>
      <c r="C86" s="29" t="s">
        <v>3678</v>
      </c>
      <c r="L86" s="35"/>
    </row>
    <row r="87" spans="2:63" s="1" customFormat="1" ht="16.5" customHeight="1">
      <c r="B87" s="35"/>
      <c r="E87" s="295" t="str">
        <f>E11</f>
        <v>D.1.4.4_A - Elektroinstalace - vnější práce</v>
      </c>
      <c r="F87" s="338"/>
      <c r="G87" s="338"/>
      <c r="H87" s="338"/>
      <c r="L87" s="35"/>
    </row>
    <row r="88" spans="2:63" s="1" customFormat="1" ht="6.9" customHeight="1">
      <c r="B88" s="35"/>
      <c r="L88" s="35"/>
    </row>
    <row r="89" spans="2:63" s="1" customFormat="1" ht="12" customHeight="1">
      <c r="B89" s="35"/>
      <c r="C89" s="29" t="s">
        <v>21</v>
      </c>
      <c r="F89" s="27" t="str">
        <f>F14</f>
        <v xml:space="preserve"> </v>
      </c>
      <c r="I89" s="29" t="s">
        <v>23</v>
      </c>
      <c r="J89" s="52" t="str">
        <f>IF(J14="","",J14)</f>
        <v>26. 4. 2024</v>
      </c>
      <c r="L89" s="35"/>
    </row>
    <row r="90" spans="2:63" s="1" customFormat="1" ht="6.9" customHeight="1">
      <c r="B90" s="35"/>
      <c r="L90" s="35"/>
    </row>
    <row r="91" spans="2:63" s="1" customFormat="1" ht="25.65" customHeight="1">
      <c r="B91" s="35"/>
      <c r="C91" s="29" t="s">
        <v>29</v>
      </c>
      <c r="F91" s="27" t="str">
        <f>E17</f>
        <v>Město Kopřivnice</v>
      </c>
      <c r="I91" s="29" t="s">
        <v>36</v>
      </c>
      <c r="J91" s="33" t="str">
        <f>E23</f>
        <v>ENERGO-STEEL spol. s r.o.</v>
      </c>
      <c r="L91" s="35"/>
    </row>
    <row r="92" spans="2:63" s="1" customFormat="1" ht="15.15" customHeight="1">
      <c r="B92" s="35"/>
      <c r="C92" s="29" t="s">
        <v>34</v>
      </c>
      <c r="F92" s="27" t="str">
        <f>IF(E20="","",E20)</f>
        <v>Vyplň údaj</v>
      </c>
      <c r="I92" s="29" t="s">
        <v>40</v>
      </c>
      <c r="J92" s="33" t="str">
        <f>E26</f>
        <v xml:space="preserve"> </v>
      </c>
      <c r="L92" s="35"/>
    </row>
    <row r="93" spans="2:63" s="1" customFormat="1" ht="10.35" customHeight="1">
      <c r="B93" s="35"/>
      <c r="L93" s="35"/>
    </row>
    <row r="94" spans="2:63" s="10" customFormat="1" ht="29.25" customHeight="1">
      <c r="B94" s="112"/>
      <c r="C94" s="113" t="s">
        <v>151</v>
      </c>
      <c r="D94" s="114" t="s">
        <v>63</v>
      </c>
      <c r="E94" s="114" t="s">
        <v>59</v>
      </c>
      <c r="F94" s="114" t="s">
        <v>60</v>
      </c>
      <c r="G94" s="114" t="s">
        <v>152</v>
      </c>
      <c r="H94" s="114" t="s">
        <v>153</v>
      </c>
      <c r="I94" s="114" t="s">
        <v>154</v>
      </c>
      <c r="J94" s="114" t="s">
        <v>123</v>
      </c>
      <c r="K94" s="115" t="s">
        <v>155</v>
      </c>
      <c r="L94" s="112"/>
      <c r="M94" s="59" t="s">
        <v>31</v>
      </c>
      <c r="N94" s="60" t="s">
        <v>48</v>
      </c>
      <c r="O94" s="60" t="s">
        <v>156</v>
      </c>
      <c r="P94" s="60" t="s">
        <v>157</v>
      </c>
      <c r="Q94" s="60" t="s">
        <v>158</v>
      </c>
      <c r="R94" s="60" t="s">
        <v>159</v>
      </c>
      <c r="S94" s="60" t="s">
        <v>160</v>
      </c>
      <c r="T94" s="61" t="s">
        <v>161</v>
      </c>
    </row>
    <row r="95" spans="2:63" s="1" customFormat="1" ht="22.8" customHeight="1">
      <c r="B95" s="35"/>
      <c r="C95" s="64" t="s">
        <v>162</v>
      </c>
      <c r="J95" s="116">
        <f>BK95</f>
        <v>0</v>
      </c>
      <c r="L95" s="35"/>
      <c r="M95" s="62"/>
      <c r="N95" s="53"/>
      <c r="O95" s="53"/>
      <c r="P95" s="117">
        <f>P96+P125</f>
        <v>0</v>
      </c>
      <c r="Q95" s="53"/>
      <c r="R95" s="117">
        <f>R96+R125</f>
        <v>0</v>
      </c>
      <c r="S95" s="53"/>
      <c r="T95" s="118">
        <f>T96+T125</f>
        <v>0</v>
      </c>
      <c r="AT95" s="19" t="s">
        <v>77</v>
      </c>
      <c r="AU95" s="19" t="s">
        <v>124</v>
      </c>
      <c r="BK95" s="119">
        <f>BK96+BK125</f>
        <v>0</v>
      </c>
    </row>
    <row r="96" spans="2:63" s="11" customFormat="1" ht="25.95" customHeight="1">
      <c r="B96" s="120"/>
      <c r="D96" s="121" t="s">
        <v>77</v>
      </c>
      <c r="E96" s="122" t="s">
        <v>1330</v>
      </c>
      <c r="F96" s="122" t="s">
        <v>1331</v>
      </c>
      <c r="I96" s="123"/>
      <c r="J96" s="124">
        <f>BK96</f>
        <v>0</v>
      </c>
      <c r="L96" s="120"/>
      <c r="M96" s="125"/>
      <c r="P96" s="126">
        <f>P97</f>
        <v>0</v>
      </c>
      <c r="R96" s="126">
        <f>R97</f>
        <v>0</v>
      </c>
      <c r="T96" s="127">
        <f>T97</f>
        <v>0</v>
      </c>
      <c r="AR96" s="121" t="s">
        <v>87</v>
      </c>
      <c r="AT96" s="128" t="s">
        <v>77</v>
      </c>
      <c r="AU96" s="128" t="s">
        <v>78</v>
      </c>
      <c r="AY96" s="121" t="s">
        <v>165</v>
      </c>
      <c r="BK96" s="129">
        <f>BK97</f>
        <v>0</v>
      </c>
    </row>
    <row r="97" spans="2:65" s="11" customFormat="1" ht="22.8" customHeight="1">
      <c r="B97" s="120"/>
      <c r="D97" s="121" t="s">
        <v>77</v>
      </c>
      <c r="E97" s="130" t="s">
        <v>2888</v>
      </c>
      <c r="F97" s="130" t="s">
        <v>2889</v>
      </c>
      <c r="I97" s="123"/>
      <c r="J97" s="131">
        <f>BK97</f>
        <v>0</v>
      </c>
      <c r="L97" s="120"/>
      <c r="M97" s="125"/>
      <c r="P97" s="126">
        <f>P98+P106+P108+P118</f>
        <v>0</v>
      </c>
      <c r="R97" s="126">
        <f>R98+R106+R108+R118</f>
        <v>0</v>
      </c>
      <c r="T97" s="127">
        <f>T98+T106+T108+T118</f>
        <v>0</v>
      </c>
      <c r="AR97" s="121" t="s">
        <v>87</v>
      </c>
      <c r="AT97" s="128" t="s">
        <v>77</v>
      </c>
      <c r="AU97" s="128" t="s">
        <v>39</v>
      </c>
      <c r="AY97" s="121" t="s">
        <v>165</v>
      </c>
      <c r="BK97" s="129">
        <f>BK98+BK106+BK108+BK118</f>
        <v>0</v>
      </c>
    </row>
    <row r="98" spans="2:65" s="11" customFormat="1" ht="20.85" customHeight="1">
      <c r="B98" s="120"/>
      <c r="D98" s="121" t="s">
        <v>77</v>
      </c>
      <c r="E98" s="130" t="s">
        <v>3687</v>
      </c>
      <c r="F98" s="130" t="s">
        <v>3688</v>
      </c>
      <c r="I98" s="123"/>
      <c r="J98" s="131">
        <f>BK98</f>
        <v>0</v>
      </c>
      <c r="L98" s="120"/>
      <c r="M98" s="125"/>
      <c r="P98" s="126">
        <f>SUM(P99:P105)</f>
        <v>0</v>
      </c>
      <c r="R98" s="126">
        <f>SUM(R99:R105)</f>
        <v>0</v>
      </c>
      <c r="T98" s="127">
        <f>SUM(T99:T105)</f>
        <v>0</v>
      </c>
      <c r="AR98" s="121" t="s">
        <v>87</v>
      </c>
      <c r="AT98" s="128" t="s">
        <v>77</v>
      </c>
      <c r="AU98" s="128" t="s">
        <v>87</v>
      </c>
      <c r="AY98" s="121" t="s">
        <v>165</v>
      </c>
      <c r="BK98" s="129">
        <f>SUM(BK99:BK105)</f>
        <v>0</v>
      </c>
    </row>
    <row r="99" spans="2:65" s="1" customFormat="1" ht="37.799999999999997" customHeight="1">
      <c r="B99" s="35"/>
      <c r="C99" s="132" t="s">
        <v>7</v>
      </c>
      <c r="D99" s="132" t="s">
        <v>168</v>
      </c>
      <c r="E99" s="133" t="s">
        <v>3689</v>
      </c>
      <c r="F99" s="134" t="s">
        <v>3690</v>
      </c>
      <c r="G99" s="135" t="s">
        <v>1966</v>
      </c>
      <c r="H99" s="136">
        <v>1</v>
      </c>
      <c r="I99" s="137"/>
      <c r="J99" s="138">
        <f t="shared" ref="J99:J105" si="0">ROUND(I99*H99,2)</f>
        <v>0</v>
      </c>
      <c r="K99" s="134" t="s">
        <v>31</v>
      </c>
      <c r="L99" s="35"/>
      <c r="M99" s="139" t="s">
        <v>31</v>
      </c>
      <c r="N99" s="140" t="s">
        <v>49</v>
      </c>
      <c r="P99" s="141">
        <f t="shared" ref="P99:P105" si="1">O99*H99</f>
        <v>0</v>
      </c>
      <c r="Q99" s="141">
        <v>0</v>
      </c>
      <c r="R99" s="141">
        <f t="shared" ref="R99:R105" si="2">Q99*H99</f>
        <v>0</v>
      </c>
      <c r="S99" s="141">
        <v>0</v>
      </c>
      <c r="T99" s="142">
        <f t="shared" ref="T99:T105" si="3">S99*H99</f>
        <v>0</v>
      </c>
      <c r="AR99" s="143" t="s">
        <v>313</v>
      </c>
      <c r="AT99" s="143" t="s">
        <v>168</v>
      </c>
      <c r="AU99" s="143" t="s">
        <v>166</v>
      </c>
      <c r="AY99" s="19" t="s">
        <v>165</v>
      </c>
      <c r="BE99" s="144">
        <f t="shared" ref="BE99:BE105" si="4">IF(N99="základní",J99,0)</f>
        <v>0</v>
      </c>
      <c r="BF99" s="144">
        <f t="shared" ref="BF99:BF105" si="5">IF(N99="snížená",J99,0)</f>
        <v>0</v>
      </c>
      <c r="BG99" s="144">
        <f t="shared" ref="BG99:BG105" si="6">IF(N99="zákl. přenesená",J99,0)</f>
        <v>0</v>
      </c>
      <c r="BH99" s="144">
        <f t="shared" ref="BH99:BH105" si="7">IF(N99="sníž. přenesená",J99,0)</f>
        <v>0</v>
      </c>
      <c r="BI99" s="144">
        <f t="shared" ref="BI99:BI105" si="8">IF(N99="nulová",J99,0)</f>
        <v>0</v>
      </c>
      <c r="BJ99" s="19" t="s">
        <v>39</v>
      </c>
      <c r="BK99" s="144">
        <f t="shared" ref="BK99:BK105" si="9">ROUND(I99*H99,2)</f>
        <v>0</v>
      </c>
      <c r="BL99" s="19" t="s">
        <v>313</v>
      </c>
      <c r="BM99" s="143" t="s">
        <v>3691</v>
      </c>
    </row>
    <row r="100" spans="2:65" s="1" customFormat="1" ht="16.5" customHeight="1">
      <c r="B100" s="35"/>
      <c r="C100" s="132" t="s">
        <v>39</v>
      </c>
      <c r="D100" s="132" t="s">
        <v>168</v>
      </c>
      <c r="E100" s="133" t="s">
        <v>3692</v>
      </c>
      <c r="F100" s="134" t="s">
        <v>3693</v>
      </c>
      <c r="G100" s="135" t="s">
        <v>103</v>
      </c>
      <c r="H100" s="136">
        <v>115</v>
      </c>
      <c r="I100" s="137"/>
      <c r="J100" s="138">
        <f t="shared" si="0"/>
        <v>0</v>
      </c>
      <c r="K100" s="134" t="s">
        <v>31</v>
      </c>
      <c r="L100" s="35"/>
      <c r="M100" s="139" t="s">
        <v>31</v>
      </c>
      <c r="N100" s="140" t="s">
        <v>49</v>
      </c>
      <c r="P100" s="141">
        <f t="shared" si="1"/>
        <v>0</v>
      </c>
      <c r="Q100" s="141">
        <v>0</v>
      </c>
      <c r="R100" s="141">
        <f t="shared" si="2"/>
        <v>0</v>
      </c>
      <c r="S100" s="141">
        <v>0</v>
      </c>
      <c r="T100" s="142">
        <f t="shared" si="3"/>
        <v>0</v>
      </c>
      <c r="AR100" s="143" t="s">
        <v>313</v>
      </c>
      <c r="AT100" s="143" t="s">
        <v>168</v>
      </c>
      <c r="AU100" s="143" t="s">
        <v>166</v>
      </c>
      <c r="AY100" s="19" t="s">
        <v>165</v>
      </c>
      <c r="BE100" s="144">
        <f t="shared" si="4"/>
        <v>0</v>
      </c>
      <c r="BF100" s="144">
        <f t="shared" si="5"/>
        <v>0</v>
      </c>
      <c r="BG100" s="144">
        <f t="shared" si="6"/>
        <v>0</v>
      </c>
      <c r="BH100" s="144">
        <f t="shared" si="7"/>
        <v>0</v>
      </c>
      <c r="BI100" s="144">
        <f t="shared" si="8"/>
        <v>0</v>
      </c>
      <c r="BJ100" s="19" t="s">
        <v>39</v>
      </c>
      <c r="BK100" s="144">
        <f t="shared" si="9"/>
        <v>0</v>
      </c>
      <c r="BL100" s="19" t="s">
        <v>313</v>
      </c>
      <c r="BM100" s="143" t="s">
        <v>87</v>
      </c>
    </row>
    <row r="101" spans="2:65" s="1" customFormat="1" ht="16.5" customHeight="1">
      <c r="B101" s="35"/>
      <c r="C101" s="132" t="s">
        <v>87</v>
      </c>
      <c r="D101" s="132" t="s">
        <v>168</v>
      </c>
      <c r="E101" s="133" t="s">
        <v>3694</v>
      </c>
      <c r="F101" s="134" t="s">
        <v>3695</v>
      </c>
      <c r="G101" s="135" t="s">
        <v>103</v>
      </c>
      <c r="H101" s="136">
        <v>115</v>
      </c>
      <c r="I101" s="137"/>
      <c r="J101" s="138">
        <f t="shared" si="0"/>
        <v>0</v>
      </c>
      <c r="K101" s="134" t="s">
        <v>31</v>
      </c>
      <c r="L101" s="35"/>
      <c r="M101" s="139" t="s">
        <v>31</v>
      </c>
      <c r="N101" s="140" t="s">
        <v>49</v>
      </c>
      <c r="P101" s="141">
        <f t="shared" si="1"/>
        <v>0</v>
      </c>
      <c r="Q101" s="141">
        <v>0</v>
      </c>
      <c r="R101" s="141">
        <f t="shared" si="2"/>
        <v>0</v>
      </c>
      <c r="S101" s="141">
        <v>0</v>
      </c>
      <c r="T101" s="142">
        <f t="shared" si="3"/>
        <v>0</v>
      </c>
      <c r="AR101" s="143" t="s">
        <v>313</v>
      </c>
      <c r="AT101" s="143" t="s">
        <v>168</v>
      </c>
      <c r="AU101" s="143" t="s">
        <v>166</v>
      </c>
      <c r="AY101" s="19" t="s">
        <v>165</v>
      </c>
      <c r="BE101" s="144">
        <f t="shared" si="4"/>
        <v>0</v>
      </c>
      <c r="BF101" s="144">
        <f t="shared" si="5"/>
        <v>0</v>
      </c>
      <c r="BG101" s="144">
        <f t="shared" si="6"/>
        <v>0</v>
      </c>
      <c r="BH101" s="144">
        <f t="shared" si="7"/>
        <v>0</v>
      </c>
      <c r="BI101" s="144">
        <f t="shared" si="8"/>
        <v>0</v>
      </c>
      <c r="BJ101" s="19" t="s">
        <v>39</v>
      </c>
      <c r="BK101" s="144">
        <f t="shared" si="9"/>
        <v>0</v>
      </c>
      <c r="BL101" s="19" t="s">
        <v>313</v>
      </c>
      <c r="BM101" s="143" t="s">
        <v>173</v>
      </c>
    </row>
    <row r="102" spans="2:65" s="1" customFormat="1" ht="24.15" customHeight="1">
      <c r="B102" s="35"/>
      <c r="C102" s="132" t="s">
        <v>166</v>
      </c>
      <c r="D102" s="132" t="s">
        <v>168</v>
      </c>
      <c r="E102" s="133" t="s">
        <v>3696</v>
      </c>
      <c r="F102" s="134" t="s">
        <v>3697</v>
      </c>
      <c r="G102" s="135" t="s">
        <v>3698</v>
      </c>
      <c r="H102" s="136">
        <v>1</v>
      </c>
      <c r="I102" s="137"/>
      <c r="J102" s="138">
        <f t="shared" si="0"/>
        <v>0</v>
      </c>
      <c r="K102" s="134" t="s">
        <v>31</v>
      </c>
      <c r="L102" s="35"/>
      <c r="M102" s="139" t="s">
        <v>31</v>
      </c>
      <c r="N102" s="140" t="s">
        <v>49</v>
      </c>
      <c r="P102" s="141">
        <f t="shared" si="1"/>
        <v>0</v>
      </c>
      <c r="Q102" s="141">
        <v>0</v>
      </c>
      <c r="R102" s="141">
        <f t="shared" si="2"/>
        <v>0</v>
      </c>
      <c r="S102" s="141">
        <v>0</v>
      </c>
      <c r="T102" s="142">
        <f t="shared" si="3"/>
        <v>0</v>
      </c>
      <c r="AR102" s="143" t="s">
        <v>313</v>
      </c>
      <c r="AT102" s="143" t="s">
        <v>168</v>
      </c>
      <c r="AU102" s="143" t="s">
        <v>166</v>
      </c>
      <c r="AY102" s="19" t="s">
        <v>165</v>
      </c>
      <c r="BE102" s="144">
        <f t="shared" si="4"/>
        <v>0</v>
      </c>
      <c r="BF102" s="144">
        <f t="shared" si="5"/>
        <v>0</v>
      </c>
      <c r="BG102" s="144">
        <f t="shared" si="6"/>
        <v>0</v>
      </c>
      <c r="BH102" s="144">
        <f t="shared" si="7"/>
        <v>0</v>
      </c>
      <c r="BI102" s="144">
        <f t="shared" si="8"/>
        <v>0</v>
      </c>
      <c r="BJ102" s="19" t="s">
        <v>39</v>
      </c>
      <c r="BK102" s="144">
        <f t="shared" si="9"/>
        <v>0</v>
      </c>
      <c r="BL102" s="19" t="s">
        <v>313</v>
      </c>
      <c r="BM102" s="143" t="s">
        <v>207</v>
      </c>
    </row>
    <row r="103" spans="2:65" s="1" customFormat="1" ht="16.5" customHeight="1">
      <c r="B103" s="35"/>
      <c r="C103" s="132" t="s">
        <v>173</v>
      </c>
      <c r="D103" s="132" t="s">
        <v>168</v>
      </c>
      <c r="E103" s="133" t="s">
        <v>3699</v>
      </c>
      <c r="F103" s="134" t="s">
        <v>3700</v>
      </c>
      <c r="G103" s="135" t="s">
        <v>3698</v>
      </c>
      <c r="H103" s="136">
        <v>10</v>
      </c>
      <c r="I103" s="137"/>
      <c r="J103" s="138">
        <f t="shared" si="0"/>
        <v>0</v>
      </c>
      <c r="K103" s="134" t="s">
        <v>31</v>
      </c>
      <c r="L103" s="35"/>
      <c r="M103" s="139" t="s">
        <v>31</v>
      </c>
      <c r="N103" s="140" t="s">
        <v>49</v>
      </c>
      <c r="P103" s="141">
        <f t="shared" si="1"/>
        <v>0</v>
      </c>
      <c r="Q103" s="141">
        <v>0</v>
      </c>
      <c r="R103" s="141">
        <f t="shared" si="2"/>
        <v>0</v>
      </c>
      <c r="S103" s="141">
        <v>0</v>
      </c>
      <c r="T103" s="142">
        <f t="shared" si="3"/>
        <v>0</v>
      </c>
      <c r="AR103" s="143" t="s">
        <v>313</v>
      </c>
      <c r="AT103" s="143" t="s">
        <v>168</v>
      </c>
      <c r="AU103" s="143" t="s">
        <v>166</v>
      </c>
      <c r="AY103" s="19" t="s">
        <v>165</v>
      </c>
      <c r="BE103" s="144">
        <f t="shared" si="4"/>
        <v>0</v>
      </c>
      <c r="BF103" s="144">
        <f t="shared" si="5"/>
        <v>0</v>
      </c>
      <c r="BG103" s="144">
        <f t="shared" si="6"/>
        <v>0</v>
      </c>
      <c r="BH103" s="144">
        <f t="shared" si="7"/>
        <v>0</v>
      </c>
      <c r="BI103" s="144">
        <f t="shared" si="8"/>
        <v>0</v>
      </c>
      <c r="BJ103" s="19" t="s">
        <v>39</v>
      </c>
      <c r="BK103" s="144">
        <f t="shared" si="9"/>
        <v>0</v>
      </c>
      <c r="BL103" s="19" t="s">
        <v>313</v>
      </c>
      <c r="BM103" s="143" t="s">
        <v>221</v>
      </c>
    </row>
    <row r="104" spans="2:65" s="1" customFormat="1" ht="16.5" customHeight="1">
      <c r="B104" s="35"/>
      <c r="C104" s="132" t="s">
        <v>202</v>
      </c>
      <c r="D104" s="132" t="s">
        <v>168</v>
      </c>
      <c r="E104" s="133" t="s">
        <v>3701</v>
      </c>
      <c r="F104" s="134" t="s">
        <v>3702</v>
      </c>
      <c r="G104" s="135" t="s">
        <v>3698</v>
      </c>
      <c r="H104" s="136">
        <v>3</v>
      </c>
      <c r="I104" s="137"/>
      <c r="J104" s="138">
        <f t="shared" si="0"/>
        <v>0</v>
      </c>
      <c r="K104" s="134" t="s">
        <v>31</v>
      </c>
      <c r="L104" s="35"/>
      <c r="M104" s="139" t="s">
        <v>31</v>
      </c>
      <c r="N104" s="140" t="s">
        <v>49</v>
      </c>
      <c r="P104" s="141">
        <f t="shared" si="1"/>
        <v>0</v>
      </c>
      <c r="Q104" s="141">
        <v>0</v>
      </c>
      <c r="R104" s="141">
        <f t="shared" si="2"/>
        <v>0</v>
      </c>
      <c r="S104" s="141">
        <v>0</v>
      </c>
      <c r="T104" s="142">
        <f t="shared" si="3"/>
        <v>0</v>
      </c>
      <c r="AR104" s="143" t="s">
        <v>313</v>
      </c>
      <c r="AT104" s="143" t="s">
        <v>168</v>
      </c>
      <c r="AU104" s="143" t="s">
        <v>166</v>
      </c>
      <c r="AY104" s="19" t="s">
        <v>165</v>
      </c>
      <c r="BE104" s="144">
        <f t="shared" si="4"/>
        <v>0</v>
      </c>
      <c r="BF104" s="144">
        <f t="shared" si="5"/>
        <v>0</v>
      </c>
      <c r="BG104" s="144">
        <f t="shared" si="6"/>
        <v>0</v>
      </c>
      <c r="BH104" s="144">
        <f t="shared" si="7"/>
        <v>0</v>
      </c>
      <c r="BI104" s="144">
        <f t="shared" si="8"/>
        <v>0</v>
      </c>
      <c r="BJ104" s="19" t="s">
        <v>39</v>
      </c>
      <c r="BK104" s="144">
        <f t="shared" si="9"/>
        <v>0</v>
      </c>
      <c r="BL104" s="19" t="s">
        <v>313</v>
      </c>
      <c r="BM104" s="143" t="s">
        <v>239</v>
      </c>
    </row>
    <row r="105" spans="2:65" s="1" customFormat="1" ht="21.75" customHeight="1">
      <c r="B105" s="35"/>
      <c r="C105" s="132" t="s">
        <v>207</v>
      </c>
      <c r="D105" s="132" t="s">
        <v>168</v>
      </c>
      <c r="E105" s="133" t="s">
        <v>3703</v>
      </c>
      <c r="F105" s="134" t="s">
        <v>3704</v>
      </c>
      <c r="G105" s="135" t="s">
        <v>103</v>
      </c>
      <c r="H105" s="136">
        <v>115</v>
      </c>
      <c r="I105" s="137"/>
      <c r="J105" s="138">
        <f t="shared" si="0"/>
        <v>0</v>
      </c>
      <c r="K105" s="134" t="s">
        <v>31</v>
      </c>
      <c r="L105" s="35"/>
      <c r="M105" s="139" t="s">
        <v>31</v>
      </c>
      <c r="N105" s="140" t="s">
        <v>49</v>
      </c>
      <c r="P105" s="141">
        <f t="shared" si="1"/>
        <v>0</v>
      </c>
      <c r="Q105" s="141">
        <v>0</v>
      </c>
      <c r="R105" s="141">
        <f t="shared" si="2"/>
        <v>0</v>
      </c>
      <c r="S105" s="141">
        <v>0</v>
      </c>
      <c r="T105" s="142">
        <f t="shared" si="3"/>
        <v>0</v>
      </c>
      <c r="AR105" s="143" t="s">
        <v>313</v>
      </c>
      <c r="AT105" s="143" t="s">
        <v>168</v>
      </c>
      <c r="AU105" s="143" t="s">
        <v>166</v>
      </c>
      <c r="AY105" s="19" t="s">
        <v>165</v>
      </c>
      <c r="BE105" s="144">
        <f t="shared" si="4"/>
        <v>0</v>
      </c>
      <c r="BF105" s="144">
        <f t="shared" si="5"/>
        <v>0</v>
      </c>
      <c r="BG105" s="144">
        <f t="shared" si="6"/>
        <v>0</v>
      </c>
      <c r="BH105" s="144">
        <f t="shared" si="7"/>
        <v>0</v>
      </c>
      <c r="BI105" s="144">
        <f t="shared" si="8"/>
        <v>0</v>
      </c>
      <c r="BJ105" s="19" t="s">
        <v>39</v>
      </c>
      <c r="BK105" s="144">
        <f t="shared" si="9"/>
        <v>0</v>
      </c>
      <c r="BL105" s="19" t="s">
        <v>313</v>
      </c>
      <c r="BM105" s="143" t="s">
        <v>8</v>
      </c>
    </row>
    <row r="106" spans="2:65" s="11" customFormat="1" ht="20.85" customHeight="1">
      <c r="B106" s="120"/>
      <c r="D106" s="121" t="s">
        <v>77</v>
      </c>
      <c r="E106" s="130" t="s">
        <v>3705</v>
      </c>
      <c r="F106" s="130" t="s">
        <v>3706</v>
      </c>
      <c r="I106" s="123"/>
      <c r="J106" s="131">
        <f>BK106</f>
        <v>0</v>
      </c>
      <c r="L106" s="120"/>
      <c r="M106" s="125"/>
      <c r="P106" s="126">
        <f>P107</f>
        <v>0</v>
      </c>
      <c r="R106" s="126">
        <f>R107</f>
        <v>0</v>
      </c>
      <c r="T106" s="127">
        <f>T107</f>
        <v>0</v>
      </c>
      <c r="AR106" s="121" t="s">
        <v>39</v>
      </c>
      <c r="AT106" s="128" t="s">
        <v>77</v>
      </c>
      <c r="AU106" s="128" t="s">
        <v>87</v>
      </c>
      <c r="AY106" s="121" t="s">
        <v>165</v>
      </c>
      <c r="BK106" s="129">
        <f>BK107</f>
        <v>0</v>
      </c>
    </row>
    <row r="107" spans="2:65" s="1" customFormat="1" ht="24.15" customHeight="1">
      <c r="B107" s="35"/>
      <c r="C107" s="132" t="s">
        <v>214</v>
      </c>
      <c r="D107" s="132" t="s">
        <v>168</v>
      </c>
      <c r="E107" s="133" t="s">
        <v>3707</v>
      </c>
      <c r="F107" s="134" t="s">
        <v>3708</v>
      </c>
      <c r="G107" s="135" t="s">
        <v>2407</v>
      </c>
      <c r="H107" s="136">
        <v>12</v>
      </c>
      <c r="I107" s="137"/>
      <c r="J107" s="138">
        <f>ROUND(I107*H107,2)</f>
        <v>0</v>
      </c>
      <c r="K107" s="134" t="s">
        <v>31</v>
      </c>
      <c r="L107" s="35"/>
      <c r="M107" s="139" t="s">
        <v>31</v>
      </c>
      <c r="N107" s="140" t="s">
        <v>49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313</v>
      </c>
      <c r="AT107" s="143" t="s">
        <v>168</v>
      </c>
      <c r="AU107" s="143" t="s">
        <v>166</v>
      </c>
      <c r="AY107" s="19" t="s">
        <v>165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9" t="s">
        <v>39</v>
      </c>
      <c r="BK107" s="144">
        <f>ROUND(I107*H107,2)</f>
        <v>0</v>
      </c>
      <c r="BL107" s="19" t="s">
        <v>313</v>
      </c>
      <c r="BM107" s="143" t="s">
        <v>303</v>
      </c>
    </row>
    <row r="108" spans="2:65" s="11" customFormat="1" ht="20.85" customHeight="1">
      <c r="B108" s="120"/>
      <c r="D108" s="121" t="s">
        <v>77</v>
      </c>
      <c r="E108" s="130" t="s">
        <v>3709</v>
      </c>
      <c r="F108" s="130" t="s">
        <v>3710</v>
      </c>
      <c r="I108" s="123"/>
      <c r="J108" s="131">
        <f>BK108</f>
        <v>0</v>
      </c>
      <c r="L108" s="120"/>
      <c r="M108" s="125"/>
      <c r="P108" s="126">
        <f>P109+P114</f>
        <v>0</v>
      </c>
      <c r="R108" s="126">
        <f>R109+R114</f>
        <v>0</v>
      </c>
      <c r="T108" s="127">
        <f>T109+T114</f>
        <v>0</v>
      </c>
      <c r="AR108" s="121" t="s">
        <v>87</v>
      </c>
      <c r="AT108" s="128" t="s">
        <v>77</v>
      </c>
      <c r="AU108" s="128" t="s">
        <v>87</v>
      </c>
      <c r="AY108" s="121" t="s">
        <v>165</v>
      </c>
      <c r="BK108" s="129">
        <f>BK109+BK114</f>
        <v>0</v>
      </c>
    </row>
    <row r="109" spans="2:65" s="16" customFormat="1" ht="20.85" customHeight="1">
      <c r="B109" s="192"/>
      <c r="D109" s="193" t="s">
        <v>77</v>
      </c>
      <c r="E109" s="193" t="s">
        <v>3711</v>
      </c>
      <c r="F109" s="193" t="s">
        <v>3712</v>
      </c>
      <c r="I109" s="194"/>
      <c r="J109" s="195">
        <f>BK109</f>
        <v>0</v>
      </c>
      <c r="L109" s="192"/>
      <c r="M109" s="196"/>
      <c r="P109" s="197">
        <f>SUM(P110:P113)</f>
        <v>0</v>
      </c>
      <c r="R109" s="197">
        <f>SUM(R110:R113)</f>
        <v>0</v>
      </c>
      <c r="T109" s="198">
        <f>SUM(T110:T113)</f>
        <v>0</v>
      </c>
      <c r="AR109" s="193" t="s">
        <v>87</v>
      </c>
      <c r="AT109" s="199" t="s">
        <v>77</v>
      </c>
      <c r="AU109" s="199" t="s">
        <v>166</v>
      </c>
      <c r="AY109" s="193" t="s">
        <v>165</v>
      </c>
      <c r="BK109" s="200">
        <f>SUM(BK110:BK113)</f>
        <v>0</v>
      </c>
    </row>
    <row r="110" spans="2:65" s="1" customFormat="1" ht="24.15" customHeight="1">
      <c r="B110" s="35"/>
      <c r="C110" s="177" t="s">
        <v>221</v>
      </c>
      <c r="D110" s="177" t="s">
        <v>409</v>
      </c>
      <c r="E110" s="178" t="s">
        <v>3713</v>
      </c>
      <c r="F110" s="179" t="s">
        <v>3714</v>
      </c>
      <c r="G110" s="180" t="s">
        <v>3698</v>
      </c>
      <c r="H110" s="181">
        <v>10</v>
      </c>
      <c r="I110" s="182"/>
      <c r="J110" s="183">
        <f>ROUND(I110*H110,2)</f>
        <v>0</v>
      </c>
      <c r="K110" s="179" t="s">
        <v>31</v>
      </c>
      <c r="L110" s="184"/>
      <c r="M110" s="185" t="s">
        <v>31</v>
      </c>
      <c r="N110" s="186" t="s">
        <v>49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483</v>
      </c>
      <c r="AT110" s="143" t="s">
        <v>409</v>
      </c>
      <c r="AU110" s="143" t="s">
        <v>173</v>
      </c>
      <c r="AY110" s="19" t="s">
        <v>165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9" t="s">
        <v>39</v>
      </c>
      <c r="BK110" s="144">
        <f>ROUND(I110*H110,2)</f>
        <v>0</v>
      </c>
      <c r="BL110" s="19" t="s">
        <v>313</v>
      </c>
      <c r="BM110" s="143" t="s">
        <v>313</v>
      </c>
    </row>
    <row r="111" spans="2:65" s="1" customFormat="1" ht="24.15" customHeight="1">
      <c r="B111" s="35"/>
      <c r="C111" s="177" t="s">
        <v>229</v>
      </c>
      <c r="D111" s="177" t="s">
        <v>409</v>
      </c>
      <c r="E111" s="178" t="s">
        <v>3715</v>
      </c>
      <c r="F111" s="179" t="s">
        <v>3716</v>
      </c>
      <c r="G111" s="180" t="s">
        <v>3698</v>
      </c>
      <c r="H111" s="181">
        <v>3</v>
      </c>
      <c r="I111" s="182"/>
      <c r="J111" s="183">
        <f>ROUND(I111*H111,2)</f>
        <v>0</v>
      </c>
      <c r="K111" s="179" t="s">
        <v>31</v>
      </c>
      <c r="L111" s="184"/>
      <c r="M111" s="185" t="s">
        <v>31</v>
      </c>
      <c r="N111" s="186" t="s">
        <v>49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483</v>
      </c>
      <c r="AT111" s="143" t="s">
        <v>409</v>
      </c>
      <c r="AU111" s="143" t="s">
        <v>173</v>
      </c>
      <c r="AY111" s="19" t="s">
        <v>165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9" t="s">
        <v>39</v>
      </c>
      <c r="BK111" s="144">
        <f>ROUND(I111*H111,2)</f>
        <v>0</v>
      </c>
      <c r="BL111" s="19" t="s">
        <v>313</v>
      </c>
      <c r="BM111" s="143" t="s">
        <v>333</v>
      </c>
    </row>
    <row r="112" spans="2:65" s="1" customFormat="1" ht="16.5" customHeight="1">
      <c r="B112" s="35"/>
      <c r="C112" s="177" t="s">
        <v>239</v>
      </c>
      <c r="D112" s="177" t="s">
        <v>409</v>
      </c>
      <c r="E112" s="178" t="s">
        <v>3717</v>
      </c>
      <c r="F112" s="179" t="s">
        <v>3718</v>
      </c>
      <c r="G112" s="180" t="s">
        <v>103</v>
      </c>
      <c r="H112" s="181">
        <v>80</v>
      </c>
      <c r="I112" s="182"/>
      <c r="J112" s="183">
        <f>ROUND(I112*H112,2)</f>
        <v>0</v>
      </c>
      <c r="K112" s="179" t="s">
        <v>31</v>
      </c>
      <c r="L112" s="184"/>
      <c r="M112" s="185" t="s">
        <v>31</v>
      </c>
      <c r="N112" s="186" t="s">
        <v>49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483</v>
      </c>
      <c r="AT112" s="143" t="s">
        <v>409</v>
      </c>
      <c r="AU112" s="143" t="s">
        <v>173</v>
      </c>
      <c r="AY112" s="19" t="s">
        <v>165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9" t="s">
        <v>39</v>
      </c>
      <c r="BK112" s="144">
        <f>ROUND(I112*H112,2)</f>
        <v>0</v>
      </c>
      <c r="BL112" s="19" t="s">
        <v>313</v>
      </c>
      <c r="BM112" s="143" t="s">
        <v>358</v>
      </c>
    </row>
    <row r="113" spans="2:65" s="1" customFormat="1" ht="16.5" customHeight="1">
      <c r="B113" s="35"/>
      <c r="C113" s="177" t="s">
        <v>249</v>
      </c>
      <c r="D113" s="177" t="s">
        <v>409</v>
      </c>
      <c r="E113" s="178" t="s">
        <v>3719</v>
      </c>
      <c r="F113" s="179" t="s">
        <v>3720</v>
      </c>
      <c r="G113" s="180" t="s">
        <v>1539</v>
      </c>
      <c r="H113" s="201"/>
      <c r="I113" s="182"/>
      <c r="J113" s="183">
        <f>ROUND(I113*H113,2)</f>
        <v>0</v>
      </c>
      <c r="K113" s="179" t="s">
        <v>31</v>
      </c>
      <c r="L113" s="184"/>
      <c r="M113" s="185" t="s">
        <v>31</v>
      </c>
      <c r="N113" s="186" t="s">
        <v>49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483</v>
      </c>
      <c r="AT113" s="143" t="s">
        <v>409</v>
      </c>
      <c r="AU113" s="143" t="s">
        <v>173</v>
      </c>
      <c r="AY113" s="19" t="s">
        <v>165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9" t="s">
        <v>39</v>
      </c>
      <c r="BK113" s="144">
        <f>ROUND(I113*H113,2)</f>
        <v>0</v>
      </c>
      <c r="BL113" s="19" t="s">
        <v>313</v>
      </c>
      <c r="BM113" s="143" t="s">
        <v>391</v>
      </c>
    </row>
    <row r="114" spans="2:65" s="16" customFormat="1" ht="20.85" customHeight="1">
      <c r="B114" s="192"/>
      <c r="D114" s="193" t="s">
        <v>77</v>
      </c>
      <c r="E114" s="193" t="s">
        <v>3721</v>
      </c>
      <c r="F114" s="193" t="s">
        <v>3722</v>
      </c>
      <c r="I114" s="194"/>
      <c r="J114" s="195">
        <f>BK114</f>
        <v>0</v>
      </c>
      <c r="L114" s="192"/>
      <c r="M114" s="196"/>
      <c r="P114" s="197">
        <f>SUM(P115:P117)</f>
        <v>0</v>
      </c>
      <c r="R114" s="197">
        <f>SUM(R115:R117)</f>
        <v>0</v>
      </c>
      <c r="T114" s="198">
        <f>SUM(T115:T117)</f>
        <v>0</v>
      </c>
      <c r="AR114" s="193" t="s">
        <v>87</v>
      </c>
      <c r="AT114" s="199" t="s">
        <v>77</v>
      </c>
      <c r="AU114" s="199" t="s">
        <v>166</v>
      </c>
      <c r="AY114" s="193" t="s">
        <v>165</v>
      </c>
      <c r="BK114" s="200">
        <f>SUM(BK115:BK117)</f>
        <v>0</v>
      </c>
    </row>
    <row r="115" spans="2:65" s="1" customFormat="1" ht="16.5" customHeight="1">
      <c r="B115" s="35"/>
      <c r="C115" s="177" t="s">
        <v>8</v>
      </c>
      <c r="D115" s="177" t="s">
        <v>409</v>
      </c>
      <c r="E115" s="178" t="s">
        <v>3723</v>
      </c>
      <c r="F115" s="179" t="s">
        <v>3724</v>
      </c>
      <c r="G115" s="180" t="s">
        <v>103</v>
      </c>
      <c r="H115" s="181">
        <v>35</v>
      </c>
      <c r="I115" s="182"/>
      <c r="J115" s="183">
        <f>ROUND(I115*H115,2)</f>
        <v>0</v>
      </c>
      <c r="K115" s="179" t="s">
        <v>31</v>
      </c>
      <c r="L115" s="184"/>
      <c r="M115" s="185" t="s">
        <v>31</v>
      </c>
      <c r="N115" s="186" t="s">
        <v>49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483</v>
      </c>
      <c r="AT115" s="143" t="s">
        <v>409</v>
      </c>
      <c r="AU115" s="143" t="s">
        <v>173</v>
      </c>
      <c r="AY115" s="19" t="s">
        <v>165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9" t="s">
        <v>39</v>
      </c>
      <c r="BK115" s="144">
        <f>ROUND(I115*H115,2)</f>
        <v>0</v>
      </c>
      <c r="BL115" s="19" t="s">
        <v>313</v>
      </c>
      <c r="BM115" s="143" t="s">
        <v>403</v>
      </c>
    </row>
    <row r="116" spans="2:65" s="1" customFormat="1" ht="16.5" customHeight="1">
      <c r="B116" s="35"/>
      <c r="C116" s="177" t="s">
        <v>294</v>
      </c>
      <c r="D116" s="177" t="s">
        <v>409</v>
      </c>
      <c r="E116" s="178" t="s">
        <v>3725</v>
      </c>
      <c r="F116" s="179" t="s">
        <v>3720</v>
      </c>
      <c r="G116" s="180" t="s">
        <v>1539</v>
      </c>
      <c r="H116" s="201"/>
      <c r="I116" s="182"/>
      <c r="J116" s="183">
        <f>ROUND(I116*H116,2)</f>
        <v>0</v>
      </c>
      <c r="K116" s="179" t="s">
        <v>31</v>
      </c>
      <c r="L116" s="184"/>
      <c r="M116" s="185" t="s">
        <v>31</v>
      </c>
      <c r="N116" s="186" t="s">
        <v>49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483</v>
      </c>
      <c r="AT116" s="143" t="s">
        <v>409</v>
      </c>
      <c r="AU116" s="143" t="s">
        <v>173</v>
      </c>
      <c r="AY116" s="19" t="s">
        <v>165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9" t="s">
        <v>39</v>
      </c>
      <c r="BK116" s="144">
        <f>ROUND(I116*H116,2)</f>
        <v>0</v>
      </c>
      <c r="BL116" s="19" t="s">
        <v>313</v>
      </c>
      <c r="BM116" s="143" t="s">
        <v>414</v>
      </c>
    </row>
    <row r="117" spans="2:65" s="1" customFormat="1" ht="24.15" customHeight="1">
      <c r="B117" s="35"/>
      <c r="C117" s="177" t="s">
        <v>391</v>
      </c>
      <c r="D117" s="177" t="s">
        <v>409</v>
      </c>
      <c r="E117" s="178" t="s">
        <v>3726</v>
      </c>
      <c r="F117" s="179" t="s">
        <v>3727</v>
      </c>
      <c r="G117" s="180" t="s">
        <v>1966</v>
      </c>
      <c r="H117" s="181">
        <v>1</v>
      </c>
      <c r="I117" s="182"/>
      <c r="J117" s="183">
        <f>ROUND(I117*H117,2)</f>
        <v>0</v>
      </c>
      <c r="K117" s="179" t="s">
        <v>31</v>
      </c>
      <c r="L117" s="184"/>
      <c r="M117" s="185" t="s">
        <v>31</v>
      </c>
      <c r="N117" s="186" t="s">
        <v>49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483</v>
      </c>
      <c r="AT117" s="143" t="s">
        <v>409</v>
      </c>
      <c r="AU117" s="143" t="s">
        <v>173</v>
      </c>
      <c r="AY117" s="19" t="s">
        <v>165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9" t="s">
        <v>39</v>
      </c>
      <c r="BK117" s="144">
        <f>ROUND(I117*H117,2)</f>
        <v>0</v>
      </c>
      <c r="BL117" s="19" t="s">
        <v>313</v>
      </c>
      <c r="BM117" s="143" t="s">
        <v>3728</v>
      </c>
    </row>
    <row r="118" spans="2:65" s="11" customFormat="1" ht="20.85" customHeight="1">
      <c r="B118" s="120"/>
      <c r="D118" s="121" t="s">
        <v>77</v>
      </c>
      <c r="E118" s="130" t="s">
        <v>3729</v>
      </c>
      <c r="F118" s="130" t="s">
        <v>3730</v>
      </c>
      <c r="I118" s="123"/>
      <c r="J118" s="131">
        <f>BK118</f>
        <v>0</v>
      </c>
      <c r="L118" s="120"/>
      <c r="M118" s="125"/>
      <c r="P118" s="126">
        <f>SUM(P119:P124)</f>
        <v>0</v>
      </c>
      <c r="R118" s="126">
        <f>SUM(R119:R124)</f>
        <v>0</v>
      </c>
      <c r="T118" s="127">
        <f>SUM(T119:T124)</f>
        <v>0</v>
      </c>
      <c r="AR118" s="121" t="s">
        <v>87</v>
      </c>
      <c r="AT118" s="128" t="s">
        <v>77</v>
      </c>
      <c r="AU118" s="128" t="s">
        <v>87</v>
      </c>
      <c r="AY118" s="121" t="s">
        <v>165</v>
      </c>
      <c r="BK118" s="129">
        <f>SUM(BK119:BK124)</f>
        <v>0</v>
      </c>
    </row>
    <row r="119" spans="2:65" s="1" customFormat="1" ht="16.5" customHeight="1">
      <c r="B119" s="35"/>
      <c r="C119" s="132" t="s">
        <v>303</v>
      </c>
      <c r="D119" s="132" t="s">
        <v>168</v>
      </c>
      <c r="E119" s="133" t="s">
        <v>3731</v>
      </c>
      <c r="F119" s="134" t="s">
        <v>3732</v>
      </c>
      <c r="G119" s="135" t="s">
        <v>3733</v>
      </c>
      <c r="H119" s="136">
        <v>1</v>
      </c>
      <c r="I119" s="137"/>
      <c r="J119" s="138">
        <f t="shared" ref="J119:J124" si="10">ROUND(I119*H119,2)</f>
        <v>0</v>
      </c>
      <c r="K119" s="134" t="s">
        <v>31</v>
      </c>
      <c r="L119" s="35"/>
      <c r="M119" s="139" t="s">
        <v>31</v>
      </c>
      <c r="N119" s="140" t="s">
        <v>49</v>
      </c>
      <c r="P119" s="141">
        <f t="shared" ref="P119:P124" si="11">O119*H119</f>
        <v>0</v>
      </c>
      <c r="Q119" s="141">
        <v>0</v>
      </c>
      <c r="R119" s="141">
        <f t="shared" ref="R119:R124" si="12">Q119*H119</f>
        <v>0</v>
      </c>
      <c r="S119" s="141">
        <v>0</v>
      </c>
      <c r="T119" s="142">
        <f t="shared" ref="T119:T124" si="13">S119*H119</f>
        <v>0</v>
      </c>
      <c r="AR119" s="143" t="s">
        <v>313</v>
      </c>
      <c r="AT119" s="143" t="s">
        <v>168</v>
      </c>
      <c r="AU119" s="143" t="s">
        <v>166</v>
      </c>
      <c r="AY119" s="19" t="s">
        <v>165</v>
      </c>
      <c r="BE119" s="144">
        <f t="shared" ref="BE119:BE124" si="14">IF(N119="základní",J119,0)</f>
        <v>0</v>
      </c>
      <c r="BF119" s="144">
        <f t="shared" ref="BF119:BF124" si="15">IF(N119="snížená",J119,0)</f>
        <v>0</v>
      </c>
      <c r="BG119" s="144">
        <f t="shared" ref="BG119:BG124" si="16">IF(N119="zákl. přenesená",J119,0)</f>
        <v>0</v>
      </c>
      <c r="BH119" s="144">
        <f t="shared" ref="BH119:BH124" si="17">IF(N119="sníž. přenesená",J119,0)</f>
        <v>0</v>
      </c>
      <c r="BI119" s="144">
        <f t="shared" ref="BI119:BI124" si="18">IF(N119="nulová",J119,0)</f>
        <v>0</v>
      </c>
      <c r="BJ119" s="19" t="s">
        <v>39</v>
      </c>
      <c r="BK119" s="144">
        <f t="shared" ref="BK119:BK124" si="19">ROUND(I119*H119,2)</f>
        <v>0</v>
      </c>
      <c r="BL119" s="19" t="s">
        <v>313</v>
      </c>
      <c r="BM119" s="143" t="s">
        <v>428</v>
      </c>
    </row>
    <row r="120" spans="2:65" s="1" customFormat="1" ht="16.5" customHeight="1">
      <c r="B120" s="35"/>
      <c r="C120" s="132" t="s">
        <v>308</v>
      </c>
      <c r="D120" s="132" t="s">
        <v>168</v>
      </c>
      <c r="E120" s="133" t="s">
        <v>3734</v>
      </c>
      <c r="F120" s="134" t="s">
        <v>3735</v>
      </c>
      <c r="G120" s="135" t="s">
        <v>3733</v>
      </c>
      <c r="H120" s="136">
        <v>1</v>
      </c>
      <c r="I120" s="137"/>
      <c r="J120" s="138">
        <f t="shared" si="10"/>
        <v>0</v>
      </c>
      <c r="K120" s="134" t="s">
        <v>31</v>
      </c>
      <c r="L120" s="35"/>
      <c r="M120" s="139" t="s">
        <v>31</v>
      </c>
      <c r="N120" s="140" t="s">
        <v>49</v>
      </c>
      <c r="P120" s="141">
        <f t="shared" si="11"/>
        <v>0</v>
      </c>
      <c r="Q120" s="141">
        <v>0</v>
      </c>
      <c r="R120" s="141">
        <f t="shared" si="12"/>
        <v>0</v>
      </c>
      <c r="S120" s="141">
        <v>0</v>
      </c>
      <c r="T120" s="142">
        <f t="shared" si="13"/>
        <v>0</v>
      </c>
      <c r="AR120" s="143" t="s">
        <v>313</v>
      </c>
      <c r="AT120" s="143" t="s">
        <v>168</v>
      </c>
      <c r="AU120" s="143" t="s">
        <v>166</v>
      </c>
      <c r="AY120" s="19" t="s">
        <v>165</v>
      </c>
      <c r="BE120" s="144">
        <f t="shared" si="14"/>
        <v>0</v>
      </c>
      <c r="BF120" s="144">
        <f t="shared" si="15"/>
        <v>0</v>
      </c>
      <c r="BG120" s="144">
        <f t="shared" si="16"/>
        <v>0</v>
      </c>
      <c r="BH120" s="144">
        <f t="shared" si="17"/>
        <v>0</v>
      </c>
      <c r="BI120" s="144">
        <f t="shared" si="18"/>
        <v>0</v>
      </c>
      <c r="BJ120" s="19" t="s">
        <v>39</v>
      </c>
      <c r="BK120" s="144">
        <f t="shared" si="19"/>
        <v>0</v>
      </c>
      <c r="BL120" s="19" t="s">
        <v>313</v>
      </c>
      <c r="BM120" s="143" t="s">
        <v>438</v>
      </c>
    </row>
    <row r="121" spans="2:65" s="1" customFormat="1" ht="16.5" customHeight="1">
      <c r="B121" s="35"/>
      <c r="C121" s="132" t="s">
        <v>313</v>
      </c>
      <c r="D121" s="132" t="s">
        <v>168</v>
      </c>
      <c r="E121" s="133" t="s">
        <v>3736</v>
      </c>
      <c r="F121" s="134" t="s">
        <v>3737</v>
      </c>
      <c r="G121" s="135" t="s">
        <v>3733</v>
      </c>
      <c r="H121" s="136">
        <v>1</v>
      </c>
      <c r="I121" s="137"/>
      <c r="J121" s="138">
        <f t="shared" si="10"/>
        <v>0</v>
      </c>
      <c r="K121" s="134" t="s">
        <v>31</v>
      </c>
      <c r="L121" s="35"/>
      <c r="M121" s="139" t="s">
        <v>31</v>
      </c>
      <c r="N121" s="140" t="s">
        <v>49</v>
      </c>
      <c r="P121" s="141">
        <f t="shared" si="11"/>
        <v>0</v>
      </c>
      <c r="Q121" s="141">
        <v>0</v>
      </c>
      <c r="R121" s="141">
        <f t="shared" si="12"/>
        <v>0</v>
      </c>
      <c r="S121" s="141">
        <v>0</v>
      </c>
      <c r="T121" s="142">
        <f t="shared" si="13"/>
        <v>0</v>
      </c>
      <c r="AR121" s="143" t="s">
        <v>313</v>
      </c>
      <c r="AT121" s="143" t="s">
        <v>168</v>
      </c>
      <c r="AU121" s="143" t="s">
        <v>166</v>
      </c>
      <c r="AY121" s="19" t="s">
        <v>165</v>
      </c>
      <c r="BE121" s="144">
        <f t="shared" si="14"/>
        <v>0</v>
      </c>
      <c r="BF121" s="144">
        <f t="shared" si="15"/>
        <v>0</v>
      </c>
      <c r="BG121" s="144">
        <f t="shared" si="16"/>
        <v>0</v>
      </c>
      <c r="BH121" s="144">
        <f t="shared" si="17"/>
        <v>0</v>
      </c>
      <c r="BI121" s="144">
        <f t="shared" si="18"/>
        <v>0</v>
      </c>
      <c r="BJ121" s="19" t="s">
        <v>39</v>
      </c>
      <c r="BK121" s="144">
        <f t="shared" si="19"/>
        <v>0</v>
      </c>
      <c r="BL121" s="19" t="s">
        <v>313</v>
      </c>
      <c r="BM121" s="143" t="s">
        <v>483</v>
      </c>
    </row>
    <row r="122" spans="2:65" s="1" customFormat="1" ht="16.5" customHeight="1">
      <c r="B122" s="35"/>
      <c r="C122" s="132" t="s">
        <v>323</v>
      </c>
      <c r="D122" s="132" t="s">
        <v>168</v>
      </c>
      <c r="E122" s="133" t="s">
        <v>3738</v>
      </c>
      <c r="F122" s="134" t="s">
        <v>3739</v>
      </c>
      <c r="G122" s="135" t="s">
        <v>3733</v>
      </c>
      <c r="H122" s="136">
        <v>1</v>
      </c>
      <c r="I122" s="137"/>
      <c r="J122" s="138">
        <f t="shared" si="10"/>
        <v>0</v>
      </c>
      <c r="K122" s="134" t="s">
        <v>31</v>
      </c>
      <c r="L122" s="35"/>
      <c r="M122" s="139" t="s">
        <v>31</v>
      </c>
      <c r="N122" s="140" t="s">
        <v>49</v>
      </c>
      <c r="P122" s="141">
        <f t="shared" si="11"/>
        <v>0</v>
      </c>
      <c r="Q122" s="141">
        <v>0</v>
      </c>
      <c r="R122" s="141">
        <f t="shared" si="12"/>
        <v>0</v>
      </c>
      <c r="S122" s="141">
        <v>0</v>
      </c>
      <c r="T122" s="142">
        <f t="shared" si="13"/>
        <v>0</v>
      </c>
      <c r="AR122" s="143" t="s">
        <v>313</v>
      </c>
      <c r="AT122" s="143" t="s">
        <v>168</v>
      </c>
      <c r="AU122" s="143" t="s">
        <v>166</v>
      </c>
      <c r="AY122" s="19" t="s">
        <v>165</v>
      </c>
      <c r="BE122" s="144">
        <f t="shared" si="14"/>
        <v>0</v>
      </c>
      <c r="BF122" s="144">
        <f t="shared" si="15"/>
        <v>0</v>
      </c>
      <c r="BG122" s="144">
        <f t="shared" si="16"/>
        <v>0</v>
      </c>
      <c r="BH122" s="144">
        <f t="shared" si="17"/>
        <v>0</v>
      </c>
      <c r="BI122" s="144">
        <f t="shared" si="18"/>
        <v>0</v>
      </c>
      <c r="BJ122" s="19" t="s">
        <v>39</v>
      </c>
      <c r="BK122" s="144">
        <f t="shared" si="19"/>
        <v>0</v>
      </c>
      <c r="BL122" s="19" t="s">
        <v>313</v>
      </c>
      <c r="BM122" s="143" t="s">
        <v>502</v>
      </c>
    </row>
    <row r="123" spans="2:65" s="1" customFormat="1" ht="16.5" customHeight="1">
      <c r="B123" s="35"/>
      <c r="C123" s="132" t="s">
        <v>333</v>
      </c>
      <c r="D123" s="132" t="s">
        <v>168</v>
      </c>
      <c r="E123" s="133" t="s">
        <v>3740</v>
      </c>
      <c r="F123" s="134" t="s">
        <v>3741</v>
      </c>
      <c r="G123" s="135" t="s">
        <v>3733</v>
      </c>
      <c r="H123" s="136">
        <v>1</v>
      </c>
      <c r="I123" s="137"/>
      <c r="J123" s="138">
        <f t="shared" si="10"/>
        <v>0</v>
      </c>
      <c r="K123" s="134" t="s">
        <v>31</v>
      </c>
      <c r="L123" s="35"/>
      <c r="M123" s="139" t="s">
        <v>31</v>
      </c>
      <c r="N123" s="140" t="s">
        <v>49</v>
      </c>
      <c r="P123" s="141">
        <f t="shared" si="11"/>
        <v>0</v>
      </c>
      <c r="Q123" s="141">
        <v>0</v>
      </c>
      <c r="R123" s="141">
        <f t="shared" si="12"/>
        <v>0</v>
      </c>
      <c r="S123" s="141">
        <v>0</v>
      </c>
      <c r="T123" s="142">
        <f t="shared" si="13"/>
        <v>0</v>
      </c>
      <c r="AR123" s="143" t="s">
        <v>313</v>
      </c>
      <c r="AT123" s="143" t="s">
        <v>168</v>
      </c>
      <c r="AU123" s="143" t="s">
        <v>166</v>
      </c>
      <c r="AY123" s="19" t="s">
        <v>165</v>
      </c>
      <c r="BE123" s="144">
        <f t="shared" si="14"/>
        <v>0</v>
      </c>
      <c r="BF123" s="144">
        <f t="shared" si="15"/>
        <v>0</v>
      </c>
      <c r="BG123" s="144">
        <f t="shared" si="16"/>
        <v>0</v>
      </c>
      <c r="BH123" s="144">
        <f t="shared" si="17"/>
        <v>0</v>
      </c>
      <c r="BI123" s="144">
        <f t="shared" si="18"/>
        <v>0</v>
      </c>
      <c r="BJ123" s="19" t="s">
        <v>39</v>
      </c>
      <c r="BK123" s="144">
        <f t="shared" si="19"/>
        <v>0</v>
      </c>
      <c r="BL123" s="19" t="s">
        <v>313</v>
      </c>
      <c r="BM123" s="143" t="s">
        <v>525</v>
      </c>
    </row>
    <row r="124" spans="2:65" s="1" customFormat="1" ht="16.5" customHeight="1">
      <c r="B124" s="35"/>
      <c r="C124" s="132" t="s">
        <v>351</v>
      </c>
      <c r="D124" s="132" t="s">
        <v>168</v>
      </c>
      <c r="E124" s="133" t="s">
        <v>3742</v>
      </c>
      <c r="F124" s="134" t="s">
        <v>3743</v>
      </c>
      <c r="G124" s="135" t="s">
        <v>3733</v>
      </c>
      <c r="H124" s="136">
        <v>1</v>
      </c>
      <c r="I124" s="137"/>
      <c r="J124" s="138">
        <f t="shared" si="10"/>
        <v>0</v>
      </c>
      <c r="K124" s="134" t="s">
        <v>31</v>
      </c>
      <c r="L124" s="35"/>
      <c r="M124" s="139" t="s">
        <v>31</v>
      </c>
      <c r="N124" s="140" t="s">
        <v>49</v>
      </c>
      <c r="P124" s="141">
        <f t="shared" si="11"/>
        <v>0</v>
      </c>
      <c r="Q124" s="141">
        <v>0</v>
      </c>
      <c r="R124" s="141">
        <f t="shared" si="12"/>
        <v>0</v>
      </c>
      <c r="S124" s="141">
        <v>0</v>
      </c>
      <c r="T124" s="142">
        <f t="shared" si="13"/>
        <v>0</v>
      </c>
      <c r="AR124" s="143" t="s">
        <v>313</v>
      </c>
      <c r="AT124" s="143" t="s">
        <v>168</v>
      </c>
      <c r="AU124" s="143" t="s">
        <v>166</v>
      </c>
      <c r="AY124" s="19" t="s">
        <v>165</v>
      </c>
      <c r="BE124" s="144">
        <f t="shared" si="14"/>
        <v>0</v>
      </c>
      <c r="BF124" s="144">
        <f t="shared" si="15"/>
        <v>0</v>
      </c>
      <c r="BG124" s="144">
        <f t="shared" si="16"/>
        <v>0</v>
      </c>
      <c r="BH124" s="144">
        <f t="shared" si="17"/>
        <v>0</v>
      </c>
      <c r="BI124" s="144">
        <f t="shared" si="18"/>
        <v>0</v>
      </c>
      <c r="BJ124" s="19" t="s">
        <v>39</v>
      </c>
      <c r="BK124" s="144">
        <f t="shared" si="19"/>
        <v>0</v>
      </c>
      <c r="BL124" s="19" t="s">
        <v>313</v>
      </c>
      <c r="BM124" s="143" t="s">
        <v>537</v>
      </c>
    </row>
    <row r="125" spans="2:65" s="11" customFormat="1" ht="25.95" customHeight="1">
      <c r="B125" s="120"/>
      <c r="D125" s="121" t="s">
        <v>77</v>
      </c>
      <c r="E125" s="122" t="s">
        <v>2429</v>
      </c>
      <c r="F125" s="122" t="s">
        <v>2430</v>
      </c>
      <c r="I125" s="123"/>
      <c r="J125" s="124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202</v>
      </c>
      <c r="AT125" s="128" t="s">
        <v>77</v>
      </c>
      <c r="AU125" s="128" t="s">
        <v>78</v>
      </c>
      <c r="AY125" s="121" t="s">
        <v>165</v>
      </c>
      <c r="BK125" s="129">
        <f>BK126</f>
        <v>0</v>
      </c>
    </row>
    <row r="126" spans="2:65" s="11" customFormat="1" ht="22.8" customHeight="1">
      <c r="B126" s="120"/>
      <c r="D126" s="121" t="s">
        <v>77</v>
      </c>
      <c r="E126" s="130" t="s">
        <v>3744</v>
      </c>
      <c r="F126" s="130" t="s">
        <v>3745</v>
      </c>
      <c r="I126" s="123"/>
      <c r="J126" s="131">
        <f>BK126</f>
        <v>0</v>
      </c>
      <c r="L126" s="120"/>
      <c r="M126" s="125"/>
      <c r="P126" s="126">
        <f>SUM(P127:P128)</f>
        <v>0</v>
      </c>
      <c r="R126" s="126">
        <f>SUM(R127:R128)</f>
        <v>0</v>
      </c>
      <c r="T126" s="127">
        <f>SUM(T127:T128)</f>
        <v>0</v>
      </c>
      <c r="AR126" s="121" t="s">
        <v>202</v>
      </c>
      <c r="AT126" s="128" t="s">
        <v>77</v>
      </c>
      <c r="AU126" s="128" t="s">
        <v>39</v>
      </c>
      <c r="AY126" s="121" t="s">
        <v>165</v>
      </c>
      <c r="BK126" s="129">
        <f>SUM(BK127:BK128)</f>
        <v>0</v>
      </c>
    </row>
    <row r="127" spans="2:65" s="1" customFormat="1" ht="16.5" customHeight="1">
      <c r="B127" s="35"/>
      <c r="C127" s="132" t="s">
        <v>358</v>
      </c>
      <c r="D127" s="132" t="s">
        <v>168</v>
      </c>
      <c r="E127" s="133" t="s">
        <v>3746</v>
      </c>
      <c r="F127" s="134" t="s">
        <v>3747</v>
      </c>
      <c r="G127" s="135" t="s">
        <v>1966</v>
      </c>
      <c r="H127" s="136">
        <v>1</v>
      </c>
      <c r="I127" s="137"/>
      <c r="J127" s="138">
        <f>ROUND(I127*H127,2)</f>
        <v>0</v>
      </c>
      <c r="K127" s="134" t="s">
        <v>172</v>
      </c>
      <c r="L127" s="35"/>
      <c r="M127" s="139" t="s">
        <v>31</v>
      </c>
      <c r="N127" s="140" t="s">
        <v>49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2434</v>
      </c>
      <c r="AT127" s="143" t="s">
        <v>168</v>
      </c>
      <c r="AU127" s="143" t="s">
        <v>87</v>
      </c>
      <c r="AY127" s="19" t="s">
        <v>165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9" t="s">
        <v>39</v>
      </c>
      <c r="BK127" s="144">
        <f>ROUND(I127*H127,2)</f>
        <v>0</v>
      </c>
      <c r="BL127" s="19" t="s">
        <v>2434</v>
      </c>
      <c r="BM127" s="143" t="s">
        <v>3748</v>
      </c>
    </row>
    <row r="128" spans="2:65" s="1" customFormat="1" ht="10.199999999999999" hidden="1">
      <c r="B128" s="35"/>
      <c r="D128" s="145" t="s">
        <v>175</v>
      </c>
      <c r="F128" s="146" t="s">
        <v>3749</v>
      </c>
      <c r="I128" s="147"/>
      <c r="L128" s="35"/>
      <c r="M128" s="189"/>
      <c r="N128" s="190"/>
      <c r="O128" s="190"/>
      <c r="P128" s="190"/>
      <c r="Q128" s="190"/>
      <c r="R128" s="190"/>
      <c r="S128" s="190"/>
      <c r="T128" s="191"/>
      <c r="AT128" s="19" t="s">
        <v>175</v>
      </c>
      <c r="AU128" s="19" t="s">
        <v>87</v>
      </c>
    </row>
    <row r="129" spans="2:12" s="1" customFormat="1" ht="6.9" customHeight="1"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5"/>
    </row>
  </sheetData>
  <sheetProtection algorithmName="SHA-512" hashValue="F37IezOBd+QetH23o/Nu7XxMIgFd+6ezoSG70/OqRNQhS0vpoo2SooYNyay+SSBGZ847S52TCFylhC1t5zr+Cg==" saltValue="ejeIqBmvnlNULqsTkY3xpcjyiTyY00eRNnaiLoIkr4aVqfLWBxqYGNczpjDj3VI6xeSHTiPpoI5Blz/vxQrWbg==" spinCount="100000" sheet="1" objects="1" scenarios="1" formatColumns="0" formatRows="0" autoFilter="0"/>
  <autoFilter ref="C94:K128" xr:uid="{00000000-0009-0000-0000-000004000000}">
    <filterColumn colId="1">
      <filters blank="1">
        <filter val="D"/>
        <filter val="K"/>
        <filter val="M"/>
      </filters>
    </filterColumn>
  </autoFilter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28" r:id="rId1" xr:uid="{00000000-0004-0000-04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99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20"/>
      <c r="C3" s="21"/>
      <c r="D3" s="21"/>
      <c r="E3" s="21"/>
      <c r="F3" s="21"/>
      <c r="G3" s="21"/>
      <c r="H3" s="22"/>
    </row>
    <row r="4" spans="2:8" ht="24.9" customHeight="1">
      <c r="B4" s="22"/>
      <c r="C4" s="23" t="s">
        <v>3750</v>
      </c>
      <c r="H4" s="22"/>
    </row>
    <row r="5" spans="2:8" ht="12" customHeight="1">
      <c r="B5" s="22"/>
      <c r="C5" s="26" t="s">
        <v>13</v>
      </c>
      <c r="D5" s="325" t="s">
        <v>14</v>
      </c>
      <c r="E5" s="321"/>
      <c r="F5" s="321"/>
      <c r="H5" s="22"/>
    </row>
    <row r="6" spans="2:8" ht="36.9" customHeight="1">
      <c r="B6" s="22"/>
      <c r="C6" s="28" t="s">
        <v>16</v>
      </c>
      <c r="D6" s="322" t="s">
        <v>17</v>
      </c>
      <c r="E6" s="321"/>
      <c r="F6" s="321"/>
      <c r="H6" s="22"/>
    </row>
    <row r="7" spans="2:8" ht="24.75" customHeight="1">
      <c r="B7" s="22"/>
      <c r="C7" s="29" t="s">
        <v>23</v>
      </c>
      <c r="D7" s="52" t="str">
        <f>'Rekapitulace stavby'!AN8</f>
        <v>26. 4. 2024</v>
      </c>
      <c r="H7" s="22"/>
    </row>
    <row r="8" spans="2:8" s="1" customFormat="1" ht="10.8" customHeight="1">
      <c r="B8" s="35"/>
      <c r="H8" s="35"/>
    </row>
    <row r="9" spans="2:8" s="10" customFormat="1" ht="29.25" customHeight="1">
      <c r="B9" s="112"/>
      <c r="C9" s="113" t="s">
        <v>59</v>
      </c>
      <c r="D9" s="114" t="s">
        <v>60</v>
      </c>
      <c r="E9" s="114" t="s">
        <v>152</v>
      </c>
      <c r="F9" s="115" t="s">
        <v>3751</v>
      </c>
      <c r="H9" s="112"/>
    </row>
    <row r="10" spans="2:8" s="1" customFormat="1" ht="26.4" customHeight="1">
      <c r="B10" s="35"/>
      <c r="C10" s="202" t="s">
        <v>3752</v>
      </c>
      <c r="D10" s="202" t="s">
        <v>84</v>
      </c>
      <c r="H10" s="35"/>
    </row>
    <row r="11" spans="2:8" s="1" customFormat="1" ht="16.8" customHeight="1">
      <c r="B11" s="35"/>
      <c r="C11" s="203" t="s">
        <v>109</v>
      </c>
      <c r="D11" s="204" t="s">
        <v>110</v>
      </c>
      <c r="E11" s="205" t="s">
        <v>103</v>
      </c>
      <c r="F11" s="206">
        <v>16.7</v>
      </c>
      <c r="H11" s="35"/>
    </row>
    <row r="12" spans="2:8" s="1" customFormat="1" ht="16.8" customHeight="1">
      <c r="B12" s="35"/>
      <c r="C12" s="207" t="s">
        <v>31</v>
      </c>
      <c r="D12" s="207" t="s">
        <v>750</v>
      </c>
      <c r="E12" s="19" t="s">
        <v>31</v>
      </c>
      <c r="F12" s="208">
        <v>0</v>
      </c>
      <c r="H12" s="35"/>
    </row>
    <row r="13" spans="2:8" s="1" customFormat="1" ht="16.8" customHeight="1">
      <c r="B13" s="35"/>
      <c r="C13" s="207" t="s">
        <v>31</v>
      </c>
      <c r="D13" s="207" t="s">
        <v>751</v>
      </c>
      <c r="E13" s="19" t="s">
        <v>31</v>
      </c>
      <c r="F13" s="208">
        <v>16.7</v>
      </c>
      <c r="H13" s="35"/>
    </row>
    <row r="14" spans="2:8" s="1" customFormat="1" ht="16.8" customHeight="1">
      <c r="B14" s="35"/>
      <c r="C14" s="207" t="s">
        <v>109</v>
      </c>
      <c r="D14" s="207" t="s">
        <v>246</v>
      </c>
      <c r="E14" s="19" t="s">
        <v>31</v>
      </c>
      <c r="F14" s="208">
        <v>16.7</v>
      </c>
      <c r="H14" s="35"/>
    </row>
    <row r="15" spans="2:8" s="1" customFormat="1" ht="16.8" customHeight="1">
      <c r="B15" s="35"/>
      <c r="C15" s="209" t="s">
        <v>3753</v>
      </c>
      <c r="H15" s="35"/>
    </row>
    <row r="16" spans="2:8" s="1" customFormat="1" ht="16.8" customHeight="1">
      <c r="B16" s="35"/>
      <c r="C16" s="207" t="s">
        <v>702</v>
      </c>
      <c r="D16" s="207" t="s">
        <v>3754</v>
      </c>
      <c r="E16" s="19" t="s">
        <v>103</v>
      </c>
      <c r="F16" s="208">
        <v>1035.04</v>
      </c>
      <c r="H16" s="35"/>
    </row>
    <row r="17" spans="2:8" s="1" customFormat="1" ht="16.8" customHeight="1">
      <c r="B17" s="35"/>
      <c r="C17" s="207" t="s">
        <v>766</v>
      </c>
      <c r="D17" s="207" t="s">
        <v>767</v>
      </c>
      <c r="E17" s="19" t="s">
        <v>103</v>
      </c>
      <c r="F17" s="208">
        <v>17.535</v>
      </c>
      <c r="H17" s="35"/>
    </row>
    <row r="18" spans="2:8" s="1" customFormat="1" ht="16.8" customHeight="1">
      <c r="B18" s="35"/>
      <c r="C18" s="203" t="s">
        <v>105</v>
      </c>
      <c r="D18" s="204" t="s">
        <v>106</v>
      </c>
      <c r="E18" s="205" t="s">
        <v>103</v>
      </c>
      <c r="F18" s="206">
        <v>365.57</v>
      </c>
      <c r="H18" s="35"/>
    </row>
    <row r="19" spans="2:8" s="1" customFormat="1" ht="16.8" customHeight="1">
      <c r="B19" s="35"/>
      <c r="C19" s="207" t="s">
        <v>31</v>
      </c>
      <c r="D19" s="207" t="s">
        <v>725</v>
      </c>
      <c r="E19" s="19" t="s">
        <v>31</v>
      </c>
      <c r="F19" s="208">
        <v>0</v>
      </c>
      <c r="H19" s="35"/>
    </row>
    <row r="20" spans="2:8" s="1" customFormat="1" ht="16.8" customHeight="1">
      <c r="B20" s="35"/>
      <c r="C20" s="207" t="s">
        <v>31</v>
      </c>
      <c r="D20" s="207" t="s">
        <v>374</v>
      </c>
      <c r="E20" s="19" t="s">
        <v>31</v>
      </c>
      <c r="F20" s="208">
        <v>0</v>
      </c>
      <c r="H20" s="35"/>
    </row>
    <row r="21" spans="2:8" s="1" customFormat="1" ht="16.8" customHeight="1">
      <c r="B21" s="35"/>
      <c r="C21" s="207" t="s">
        <v>31</v>
      </c>
      <c r="D21" s="207" t="s">
        <v>371</v>
      </c>
      <c r="E21" s="19" t="s">
        <v>31</v>
      </c>
      <c r="F21" s="208">
        <v>0</v>
      </c>
      <c r="H21" s="35"/>
    </row>
    <row r="22" spans="2:8" s="1" customFormat="1" ht="16.8" customHeight="1">
      <c r="B22" s="35"/>
      <c r="C22" s="207" t="s">
        <v>31</v>
      </c>
      <c r="D22" s="207" t="s">
        <v>726</v>
      </c>
      <c r="E22" s="19" t="s">
        <v>31</v>
      </c>
      <c r="F22" s="208">
        <v>0</v>
      </c>
      <c r="H22" s="35"/>
    </row>
    <row r="23" spans="2:8" s="1" customFormat="1" ht="16.8" customHeight="1">
      <c r="B23" s="35"/>
      <c r="C23" s="207" t="s">
        <v>31</v>
      </c>
      <c r="D23" s="207" t="s">
        <v>727</v>
      </c>
      <c r="E23" s="19" t="s">
        <v>31</v>
      </c>
      <c r="F23" s="208">
        <v>4.2</v>
      </c>
      <c r="H23" s="35"/>
    </row>
    <row r="24" spans="2:8" s="1" customFormat="1" ht="16.8" customHeight="1">
      <c r="B24" s="35"/>
      <c r="C24" s="207" t="s">
        <v>31</v>
      </c>
      <c r="D24" s="207" t="s">
        <v>728</v>
      </c>
      <c r="E24" s="19" t="s">
        <v>31</v>
      </c>
      <c r="F24" s="208">
        <v>0</v>
      </c>
      <c r="H24" s="35"/>
    </row>
    <row r="25" spans="2:8" s="1" customFormat="1" ht="16.8" customHeight="1">
      <c r="B25" s="35"/>
      <c r="C25" s="207" t="s">
        <v>31</v>
      </c>
      <c r="D25" s="207" t="s">
        <v>729</v>
      </c>
      <c r="E25" s="19" t="s">
        <v>31</v>
      </c>
      <c r="F25" s="208">
        <v>64.8</v>
      </c>
      <c r="H25" s="35"/>
    </row>
    <row r="26" spans="2:8" s="1" customFormat="1" ht="16.8" customHeight="1">
      <c r="B26" s="35"/>
      <c r="C26" s="207" t="s">
        <v>31</v>
      </c>
      <c r="D26" s="207" t="s">
        <v>370</v>
      </c>
      <c r="E26" s="19" t="s">
        <v>31</v>
      </c>
      <c r="F26" s="208">
        <v>0</v>
      </c>
      <c r="H26" s="35"/>
    </row>
    <row r="27" spans="2:8" s="1" customFormat="1" ht="16.8" customHeight="1">
      <c r="B27" s="35"/>
      <c r="C27" s="207" t="s">
        <v>31</v>
      </c>
      <c r="D27" s="207" t="s">
        <v>730</v>
      </c>
      <c r="E27" s="19" t="s">
        <v>31</v>
      </c>
      <c r="F27" s="208">
        <v>0</v>
      </c>
      <c r="H27" s="35"/>
    </row>
    <row r="28" spans="2:8" s="1" customFormat="1" ht="16.8" customHeight="1">
      <c r="B28" s="35"/>
      <c r="C28" s="207" t="s">
        <v>31</v>
      </c>
      <c r="D28" s="207" t="s">
        <v>731</v>
      </c>
      <c r="E28" s="19" t="s">
        <v>31</v>
      </c>
      <c r="F28" s="208">
        <v>27.3</v>
      </c>
      <c r="H28" s="35"/>
    </row>
    <row r="29" spans="2:8" s="1" customFormat="1" ht="16.8" customHeight="1">
      <c r="B29" s="35"/>
      <c r="C29" s="207" t="s">
        <v>31</v>
      </c>
      <c r="D29" s="207" t="s">
        <v>732</v>
      </c>
      <c r="E29" s="19" t="s">
        <v>31</v>
      </c>
      <c r="F29" s="208">
        <v>0</v>
      </c>
      <c r="H29" s="35"/>
    </row>
    <row r="30" spans="2:8" s="1" customFormat="1" ht="16.8" customHeight="1">
      <c r="B30" s="35"/>
      <c r="C30" s="207" t="s">
        <v>31</v>
      </c>
      <c r="D30" s="207" t="s">
        <v>733</v>
      </c>
      <c r="E30" s="19" t="s">
        <v>31</v>
      </c>
      <c r="F30" s="208">
        <v>0</v>
      </c>
      <c r="H30" s="35"/>
    </row>
    <row r="31" spans="2:8" s="1" customFormat="1" ht="16.8" customHeight="1">
      <c r="B31" s="35"/>
      <c r="C31" s="207" t="s">
        <v>31</v>
      </c>
      <c r="D31" s="207" t="s">
        <v>734</v>
      </c>
      <c r="E31" s="19" t="s">
        <v>31</v>
      </c>
      <c r="F31" s="208">
        <v>9</v>
      </c>
      <c r="H31" s="35"/>
    </row>
    <row r="32" spans="2:8" s="1" customFormat="1" ht="16.8" customHeight="1">
      <c r="B32" s="35"/>
      <c r="C32" s="207" t="s">
        <v>31</v>
      </c>
      <c r="D32" s="207" t="s">
        <v>735</v>
      </c>
      <c r="E32" s="19" t="s">
        <v>31</v>
      </c>
      <c r="F32" s="208">
        <v>0</v>
      </c>
      <c r="H32" s="35"/>
    </row>
    <row r="33" spans="2:8" s="1" customFormat="1" ht="16.8" customHeight="1">
      <c r="B33" s="35"/>
      <c r="C33" s="207" t="s">
        <v>31</v>
      </c>
      <c r="D33" s="207" t="s">
        <v>736</v>
      </c>
      <c r="E33" s="19" t="s">
        <v>31</v>
      </c>
      <c r="F33" s="208">
        <v>23.77</v>
      </c>
      <c r="H33" s="35"/>
    </row>
    <row r="34" spans="2:8" s="1" customFormat="1" ht="16.8" customHeight="1">
      <c r="B34" s="35"/>
      <c r="C34" s="207" t="s">
        <v>31</v>
      </c>
      <c r="D34" s="207" t="s">
        <v>379</v>
      </c>
      <c r="E34" s="19" t="s">
        <v>31</v>
      </c>
      <c r="F34" s="208">
        <v>0</v>
      </c>
      <c r="H34" s="35"/>
    </row>
    <row r="35" spans="2:8" s="1" customFormat="1" ht="16.8" customHeight="1">
      <c r="B35" s="35"/>
      <c r="C35" s="207" t="s">
        <v>31</v>
      </c>
      <c r="D35" s="207" t="s">
        <v>737</v>
      </c>
      <c r="E35" s="19" t="s">
        <v>31</v>
      </c>
      <c r="F35" s="208">
        <v>0</v>
      </c>
      <c r="H35" s="35"/>
    </row>
    <row r="36" spans="2:8" s="1" customFormat="1" ht="16.8" customHeight="1">
      <c r="B36" s="35"/>
      <c r="C36" s="207" t="s">
        <v>31</v>
      </c>
      <c r="D36" s="207" t="s">
        <v>738</v>
      </c>
      <c r="E36" s="19" t="s">
        <v>31</v>
      </c>
      <c r="F36" s="208">
        <v>20.399999999999999</v>
      </c>
      <c r="H36" s="35"/>
    </row>
    <row r="37" spans="2:8" s="1" customFormat="1" ht="16.8" customHeight="1">
      <c r="B37" s="35"/>
      <c r="C37" s="207" t="s">
        <v>31</v>
      </c>
      <c r="D37" s="207" t="s">
        <v>382</v>
      </c>
      <c r="E37" s="19" t="s">
        <v>31</v>
      </c>
      <c r="F37" s="208">
        <v>0</v>
      </c>
      <c r="H37" s="35"/>
    </row>
    <row r="38" spans="2:8" s="1" customFormat="1" ht="16.8" customHeight="1">
      <c r="B38" s="35"/>
      <c r="C38" s="207" t="s">
        <v>31</v>
      </c>
      <c r="D38" s="207" t="s">
        <v>721</v>
      </c>
      <c r="E38" s="19" t="s">
        <v>31</v>
      </c>
      <c r="F38" s="208">
        <v>33.9</v>
      </c>
      <c r="H38" s="35"/>
    </row>
    <row r="39" spans="2:8" s="1" customFormat="1" ht="16.8" customHeight="1">
      <c r="B39" s="35"/>
      <c r="C39" s="207" t="s">
        <v>31</v>
      </c>
      <c r="D39" s="207" t="s">
        <v>739</v>
      </c>
      <c r="E39" s="19" t="s">
        <v>31</v>
      </c>
      <c r="F39" s="208">
        <v>0</v>
      </c>
      <c r="H39" s="35"/>
    </row>
    <row r="40" spans="2:8" s="1" customFormat="1" ht="16.8" customHeight="1">
      <c r="B40" s="35"/>
      <c r="C40" s="207" t="s">
        <v>31</v>
      </c>
      <c r="D40" s="207" t="s">
        <v>740</v>
      </c>
      <c r="E40" s="19" t="s">
        <v>31</v>
      </c>
      <c r="F40" s="208">
        <v>27.21</v>
      </c>
      <c r="H40" s="35"/>
    </row>
    <row r="41" spans="2:8" s="1" customFormat="1" ht="16.8" customHeight="1">
      <c r="B41" s="35"/>
      <c r="C41" s="207" t="s">
        <v>31</v>
      </c>
      <c r="D41" s="207" t="s">
        <v>741</v>
      </c>
      <c r="E41" s="19" t="s">
        <v>31</v>
      </c>
      <c r="F41" s="208">
        <v>0</v>
      </c>
      <c r="H41" s="35"/>
    </row>
    <row r="42" spans="2:8" s="1" customFormat="1" ht="16.8" customHeight="1">
      <c r="B42" s="35"/>
      <c r="C42" s="207" t="s">
        <v>31</v>
      </c>
      <c r="D42" s="207" t="s">
        <v>742</v>
      </c>
      <c r="E42" s="19" t="s">
        <v>31</v>
      </c>
      <c r="F42" s="208">
        <v>56.8</v>
      </c>
      <c r="H42" s="35"/>
    </row>
    <row r="43" spans="2:8" s="1" customFormat="1" ht="16.8" customHeight="1">
      <c r="B43" s="35"/>
      <c r="C43" s="207" t="s">
        <v>31</v>
      </c>
      <c r="D43" s="207" t="s">
        <v>743</v>
      </c>
      <c r="E43" s="19" t="s">
        <v>31</v>
      </c>
      <c r="F43" s="208">
        <v>23.54</v>
      </c>
      <c r="H43" s="35"/>
    </row>
    <row r="44" spans="2:8" s="1" customFormat="1" ht="16.8" customHeight="1">
      <c r="B44" s="35"/>
      <c r="C44" s="207" t="s">
        <v>31</v>
      </c>
      <c r="D44" s="207" t="s">
        <v>744</v>
      </c>
      <c r="E44" s="19" t="s">
        <v>31</v>
      </c>
      <c r="F44" s="208">
        <v>23.45</v>
      </c>
      <c r="H44" s="35"/>
    </row>
    <row r="45" spans="2:8" s="1" customFormat="1" ht="16.8" customHeight="1">
      <c r="B45" s="35"/>
      <c r="C45" s="207" t="s">
        <v>31</v>
      </c>
      <c r="D45" s="207" t="s">
        <v>745</v>
      </c>
      <c r="E45" s="19" t="s">
        <v>31</v>
      </c>
      <c r="F45" s="208">
        <v>3.4</v>
      </c>
      <c r="H45" s="35"/>
    </row>
    <row r="46" spans="2:8" s="1" customFormat="1" ht="16.8" customHeight="1">
      <c r="B46" s="35"/>
      <c r="C46" s="207" t="s">
        <v>31</v>
      </c>
      <c r="D46" s="207" t="s">
        <v>746</v>
      </c>
      <c r="E46" s="19" t="s">
        <v>31</v>
      </c>
      <c r="F46" s="208">
        <v>0</v>
      </c>
      <c r="H46" s="35"/>
    </row>
    <row r="47" spans="2:8" s="1" customFormat="1" ht="16.8" customHeight="1">
      <c r="B47" s="35"/>
      <c r="C47" s="207" t="s">
        <v>31</v>
      </c>
      <c r="D47" s="207" t="s">
        <v>389</v>
      </c>
      <c r="E47" s="19" t="s">
        <v>31</v>
      </c>
      <c r="F47" s="208">
        <v>0</v>
      </c>
      <c r="H47" s="35"/>
    </row>
    <row r="48" spans="2:8" s="1" customFormat="1" ht="16.8" customHeight="1">
      <c r="B48" s="35"/>
      <c r="C48" s="207" t="s">
        <v>31</v>
      </c>
      <c r="D48" s="207" t="s">
        <v>747</v>
      </c>
      <c r="E48" s="19" t="s">
        <v>31</v>
      </c>
      <c r="F48" s="208">
        <v>17.600000000000001</v>
      </c>
      <c r="H48" s="35"/>
    </row>
    <row r="49" spans="2:8" s="1" customFormat="1" ht="16.8" customHeight="1">
      <c r="B49" s="35"/>
      <c r="C49" s="207" t="s">
        <v>31</v>
      </c>
      <c r="D49" s="207" t="s">
        <v>748</v>
      </c>
      <c r="E49" s="19" t="s">
        <v>31</v>
      </c>
      <c r="F49" s="208">
        <v>0</v>
      </c>
      <c r="H49" s="35"/>
    </row>
    <row r="50" spans="2:8" s="1" customFormat="1" ht="16.8" customHeight="1">
      <c r="B50" s="35"/>
      <c r="C50" s="207" t="s">
        <v>31</v>
      </c>
      <c r="D50" s="207" t="s">
        <v>749</v>
      </c>
      <c r="E50" s="19" t="s">
        <v>31</v>
      </c>
      <c r="F50" s="208">
        <v>30.2</v>
      </c>
      <c r="H50" s="35"/>
    </row>
    <row r="51" spans="2:8" s="1" customFormat="1" ht="16.8" customHeight="1">
      <c r="B51" s="35"/>
      <c r="C51" s="207" t="s">
        <v>105</v>
      </c>
      <c r="D51" s="207" t="s">
        <v>246</v>
      </c>
      <c r="E51" s="19" t="s">
        <v>31</v>
      </c>
      <c r="F51" s="208">
        <v>365.57</v>
      </c>
      <c r="H51" s="35"/>
    </row>
    <row r="52" spans="2:8" s="1" customFormat="1" ht="16.8" customHeight="1">
      <c r="B52" s="35"/>
      <c r="C52" s="209" t="s">
        <v>3753</v>
      </c>
      <c r="H52" s="35"/>
    </row>
    <row r="53" spans="2:8" s="1" customFormat="1" ht="16.8" customHeight="1">
      <c r="B53" s="35"/>
      <c r="C53" s="207" t="s">
        <v>702</v>
      </c>
      <c r="D53" s="207" t="s">
        <v>3754</v>
      </c>
      <c r="E53" s="19" t="s">
        <v>103</v>
      </c>
      <c r="F53" s="208">
        <v>1035.04</v>
      </c>
      <c r="H53" s="35"/>
    </row>
    <row r="54" spans="2:8" s="1" customFormat="1" ht="16.8" customHeight="1">
      <c r="B54" s="35"/>
      <c r="C54" s="207" t="s">
        <v>776</v>
      </c>
      <c r="D54" s="207" t="s">
        <v>777</v>
      </c>
      <c r="E54" s="19" t="s">
        <v>103</v>
      </c>
      <c r="F54" s="208">
        <v>383.84899999999999</v>
      </c>
      <c r="H54" s="35"/>
    </row>
    <row r="55" spans="2:8" s="1" customFormat="1" ht="16.8" customHeight="1">
      <c r="B55" s="35"/>
      <c r="C55" s="203" t="s">
        <v>112</v>
      </c>
      <c r="D55" s="204" t="s">
        <v>113</v>
      </c>
      <c r="E55" s="205" t="s">
        <v>103</v>
      </c>
      <c r="F55" s="206">
        <v>95.09</v>
      </c>
      <c r="H55" s="35"/>
    </row>
    <row r="56" spans="2:8" s="1" customFormat="1" ht="16.8" customHeight="1">
      <c r="B56" s="35"/>
      <c r="C56" s="207" t="s">
        <v>31</v>
      </c>
      <c r="D56" s="207" t="s">
        <v>752</v>
      </c>
      <c r="E56" s="19" t="s">
        <v>31</v>
      </c>
      <c r="F56" s="208">
        <v>0</v>
      </c>
      <c r="H56" s="35"/>
    </row>
    <row r="57" spans="2:8" s="1" customFormat="1" ht="16.8" customHeight="1">
      <c r="B57" s="35"/>
      <c r="C57" s="207" t="s">
        <v>31</v>
      </c>
      <c r="D57" s="207" t="s">
        <v>753</v>
      </c>
      <c r="E57" s="19" t="s">
        <v>31</v>
      </c>
      <c r="F57" s="208">
        <v>95.09</v>
      </c>
      <c r="H57" s="35"/>
    </row>
    <row r="58" spans="2:8" s="1" customFormat="1" ht="16.8" customHeight="1">
      <c r="B58" s="35"/>
      <c r="C58" s="207" t="s">
        <v>112</v>
      </c>
      <c r="D58" s="207" t="s">
        <v>246</v>
      </c>
      <c r="E58" s="19" t="s">
        <v>31</v>
      </c>
      <c r="F58" s="208">
        <v>95.09</v>
      </c>
      <c r="H58" s="35"/>
    </row>
    <row r="59" spans="2:8" s="1" customFormat="1" ht="16.8" customHeight="1">
      <c r="B59" s="35"/>
      <c r="C59" s="209" t="s">
        <v>3753</v>
      </c>
      <c r="H59" s="35"/>
    </row>
    <row r="60" spans="2:8" s="1" customFormat="1" ht="16.8" customHeight="1">
      <c r="B60" s="35"/>
      <c r="C60" s="207" t="s">
        <v>702</v>
      </c>
      <c r="D60" s="207" t="s">
        <v>3754</v>
      </c>
      <c r="E60" s="19" t="s">
        <v>103</v>
      </c>
      <c r="F60" s="208">
        <v>1035.04</v>
      </c>
      <c r="H60" s="35"/>
    </row>
    <row r="61" spans="2:8" s="1" customFormat="1" ht="16.8" customHeight="1">
      <c r="B61" s="35"/>
      <c r="C61" s="207" t="s">
        <v>771</v>
      </c>
      <c r="D61" s="207" t="s">
        <v>772</v>
      </c>
      <c r="E61" s="19" t="s">
        <v>103</v>
      </c>
      <c r="F61" s="208">
        <v>99.844999999999999</v>
      </c>
      <c r="H61" s="35"/>
    </row>
    <row r="62" spans="2:8" s="1" customFormat="1" ht="16.8" customHeight="1">
      <c r="B62" s="35"/>
      <c r="C62" s="203" t="s">
        <v>101</v>
      </c>
      <c r="D62" s="204" t="s">
        <v>102</v>
      </c>
      <c r="E62" s="205" t="s">
        <v>103</v>
      </c>
      <c r="F62" s="206">
        <v>482.28</v>
      </c>
      <c r="H62" s="35"/>
    </row>
    <row r="63" spans="2:8" s="1" customFormat="1" ht="16.8" customHeight="1">
      <c r="B63" s="35"/>
      <c r="C63" s="207" t="s">
        <v>31</v>
      </c>
      <c r="D63" s="207" t="s">
        <v>706</v>
      </c>
      <c r="E63" s="19" t="s">
        <v>31</v>
      </c>
      <c r="F63" s="208">
        <v>0</v>
      </c>
      <c r="H63" s="35"/>
    </row>
    <row r="64" spans="2:8" s="1" customFormat="1" ht="16.8" customHeight="1">
      <c r="B64" s="35"/>
      <c r="C64" s="207" t="s">
        <v>31</v>
      </c>
      <c r="D64" s="207" t="s">
        <v>655</v>
      </c>
      <c r="E64" s="19" t="s">
        <v>31</v>
      </c>
      <c r="F64" s="208">
        <v>0</v>
      </c>
      <c r="H64" s="35"/>
    </row>
    <row r="65" spans="2:8" s="1" customFormat="1" ht="16.8" customHeight="1">
      <c r="B65" s="35"/>
      <c r="C65" s="207" t="s">
        <v>31</v>
      </c>
      <c r="D65" s="207" t="s">
        <v>371</v>
      </c>
      <c r="E65" s="19" t="s">
        <v>31</v>
      </c>
      <c r="F65" s="208">
        <v>0</v>
      </c>
      <c r="H65" s="35"/>
    </row>
    <row r="66" spans="2:8" s="1" customFormat="1" ht="16.8" customHeight="1">
      <c r="B66" s="35"/>
      <c r="C66" s="207" t="s">
        <v>31</v>
      </c>
      <c r="D66" s="207" t="s">
        <v>453</v>
      </c>
      <c r="E66" s="19" t="s">
        <v>31</v>
      </c>
      <c r="F66" s="208">
        <v>0</v>
      </c>
      <c r="H66" s="35"/>
    </row>
    <row r="67" spans="2:8" s="1" customFormat="1" ht="16.8" customHeight="1">
      <c r="B67" s="35"/>
      <c r="C67" s="207" t="s">
        <v>31</v>
      </c>
      <c r="D67" s="207" t="s">
        <v>707</v>
      </c>
      <c r="E67" s="19" t="s">
        <v>31</v>
      </c>
      <c r="F67" s="208">
        <v>82.4</v>
      </c>
      <c r="H67" s="35"/>
    </row>
    <row r="68" spans="2:8" s="1" customFormat="1" ht="16.8" customHeight="1">
      <c r="B68" s="35"/>
      <c r="C68" s="207" t="s">
        <v>31</v>
      </c>
      <c r="D68" s="207" t="s">
        <v>708</v>
      </c>
      <c r="E68" s="19" t="s">
        <v>31</v>
      </c>
      <c r="F68" s="208">
        <v>0</v>
      </c>
      <c r="H68" s="35"/>
    </row>
    <row r="69" spans="2:8" s="1" customFormat="1" ht="16.8" customHeight="1">
      <c r="B69" s="35"/>
      <c r="C69" s="207" t="s">
        <v>31</v>
      </c>
      <c r="D69" s="207" t="s">
        <v>461</v>
      </c>
      <c r="E69" s="19" t="s">
        <v>31</v>
      </c>
      <c r="F69" s="208">
        <v>0</v>
      </c>
      <c r="H69" s="35"/>
    </row>
    <row r="70" spans="2:8" s="1" customFormat="1" ht="20.399999999999999">
      <c r="B70" s="35"/>
      <c r="C70" s="207" t="s">
        <v>31</v>
      </c>
      <c r="D70" s="207" t="s">
        <v>709</v>
      </c>
      <c r="E70" s="19" t="s">
        <v>31</v>
      </c>
      <c r="F70" s="208">
        <v>36.24</v>
      </c>
      <c r="H70" s="35"/>
    </row>
    <row r="71" spans="2:8" s="1" customFormat="1" ht="16.8" customHeight="1">
      <c r="B71" s="35"/>
      <c r="C71" s="207" t="s">
        <v>31</v>
      </c>
      <c r="D71" s="207" t="s">
        <v>710</v>
      </c>
      <c r="E71" s="19" t="s">
        <v>31</v>
      </c>
      <c r="F71" s="208">
        <v>17.600000000000001</v>
      </c>
      <c r="H71" s="35"/>
    </row>
    <row r="72" spans="2:8" s="1" customFormat="1" ht="16.8" customHeight="1">
      <c r="B72" s="35"/>
      <c r="C72" s="207" t="s">
        <v>31</v>
      </c>
      <c r="D72" s="207" t="s">
        <v>711</v>
      </c>
      <c r="E72" s="19" t="s">
        <v>31</v>
      </c>
      <c r="F72" s="208">
        <v>0</v>
      </c>
      <c r="H72" s="35"/>
    </row>
    <row r="73" spans="2:8" s="1" customFormat="1" ht="16.8" customHeight="1">
      <c r="B73" s="35"/>
      <c r="C73" s="207" t="s">
        <v>31</v>
      </c>
      <c r="D73" s="207" t="s">
        <v>712</v>
      </c>
      <c r="E73" s="19" t="s">
        <v>31</v>
      </c>
      <c r="F73" s="208">
        <v>46</v>
      </c>
      <c r="H73" s="35"/>
    </row>
    <row r="74" spans="2:8" s="1" customFormat="1" ht="16.8" customHeight="1">
      <c r="B74" s="35"/>
      <c r="C74" s="207" t="s">
        <v>31</v>
      </c>
      <c r="D74" s="207" t="s">
        <v>713</v>
      </c>
      <c r="E74" s="19" t="s">
        <v>31</v>
      </c>
      <c r="F74" s="208">
        <v>0</v>
      </c>
      <c r="H74" s="35"/>
    </row>
    <row r="75" spans="2:8" s="1" customFormat="1" ht="16.8" customHeight="1">
      <c r="B75" s="35"/>
      <c r="C75" s="207" t="s">
        <v>31</v>
      </c>
      <c r="D75" s="207" t="s">
        <v>714</v>
      </c>
      <c r="E75" s="19" t="s">
        <v>31</v>
      </c>
      <c r="F75" s="208">
        <v>8.1999999999999993</v>
      </c>
      <c r="H75" s="35"/>
    </row>
    <row r="76" spans="2:8" s="1" customFormat="1" ht="16.8" customHeight="1">
      <c r="B76" s="35"/>
      <c r="C76" s="207" t="s">
        <v>31</v>
      </c>
      <c r="D76" s="207" t="s">
        <v>715</v>
      </c>
      <c r="E76" s="19" t="s">
        <v>31</v>
      </c>
      <c r="F76" s="208">
        <v>0</v>
      </c>
      <c r="H76" s="35"/>
    </row>
    <row r="77" spans="2:8" s="1" customFormat="1" ht="16.8" customHeight="1">
      <c r="B77" s="35"/>
      <c r="C77" s="207" t="s">
        <v>31</v>
      </c>
      <c r="D77" s="207" t="s">
        <v>716</v>
      </c>
      <c r="E77" s="19" t="s">
        <v>31</v>
      </c>
      <c r="F77" s="208">
        <v>0</v>
      </c>
      <c r="H77" s="35"/>
    </row>
    <row r="78" spans="2:8" s="1" customFormat="1" ht="16.8" customHeight="1">
      <c r="B78" s="35"/>
      <c r="C78" s="207" t="s">
        <v>31</v>
      </c>
      <c r="D78" s="207" t="s">
        <v>717</v>
      </c>
      <c r="E78" s="19" t="s">
        <v>31</v>
      </c>
      <c r="F78" s="208">
        <v>21.9</v>
      </c>
      <c r="H78" s="35"/>
    </row>
    <row r="79" spans="2:8" s="1" customFormat="1" ht="16.8" customHeight="1">
      <c r="B79" s="35"/>
      <c r="C79" s="207" t="s">
        <v>31</v>
      </c>
      <c r="D79" s="207" t="s">
        <v>718</v>
      </c>
      <c r="E79" s="19" t="s">
        <v>31</v>
      </c>
      <c r="F79" s="208">
        <v>0</v>
      </c>
      <c r="H79" s="35"/>
    </row>
    <row r="80" spans="2:8" s="1" customFormat="1" ht="16.8" customHeight="1">
      <c r="B80" s="35"/>
      <c r="C80" s="207" t="s">
        <v>31</v>
      </c>
      <c r="D80" s="207" t="s">
        <v>719</v>
      </c>
      <c r="E80" s="19" t="s">
        <v>31</v>
      </c>
      <c r="F80" s="208">
        <v>110.2</v>
      </c>
      <c r="H80" s="35"/>
    </row>
    <row r="81" spans="2:8" s="1" customFormat="1" ht="16.8" customHeight="1">
      <c r="B81" s="35"/>
      <c r="C81" s="207" t="s">
        <v>31</v>
      </c>
      <c r="D81" s="207" t="s">
        <v>720</v>
      </c>
      <c r="E81" s="19" t="s">
        <v>31</v>
      </c>
      <c r="F81" s="208">
        <v>0</v>
      </c>
      <c r="H81" s="35"/>
    </row>
    <row r="82" spans="2:8" s="1" customFormat="1" ht="16.8" customHeight="1">
      <c r="B82" s="35"/>
      <c r="C82" s="207" t="s">
        <v>31</v>
      </c>
      <c r="D82" s="207" t="s">
        <v>721</v>
      </c>
      <c r="E82" s="19" t="s">
        <v>31</v>
      </c>
      <c r="F82" s="208">
        <v>33.9</v>
      </c>
      <c r="H82" s="35"/>
    </row>
    <row r="83" spans="2:8" s="1" customFormat="1" ht="16.8" customHeight="1">
      <c r="B83" s="35"/>
      <c r="C83" s="207" t="s">
        <v>31</v>
      </c>
      <c r="D83" s="207" t="s">
        <v>461</v>
      </c>
      <c r="E83" s="19" t="s">
        <v>31</v>
      </c>
      <c r="F83" s="208">
        <v>0</v>
      </c>
      <c r="H83" s="35"/>
    </row>
    <row r="84" spans="2:8" s="1" customFormat="1" ht="16.8" customHeight="1">
      <c r="B84" s="35"/>
      <c r="C84" s="207" t="s">
        <v>31</v>
      </c>
      <c r="D84" s="207" t="s">
        <v>722</v>
      </c>
      <c r="E84" s="19" t="s">
        <v>31</v>
      </c>
      <c r="F84" s="208">
        <v>101.74</v>
      </c>
      <c r="H84" s="35"/>
    </row>
    <row r="85" spans="2:8" s="1" customFormat="1" ht="16.8" customHeight="1">
      <c r="B85" s="35"/>
      <c r="C85" s="207" t="s">
        <v>31</v>
      </c>
      <c r="D85" s="207" t="s">
        <v>723</v>
      </c>
      <c r="E85" s="19" t="s">
        <v>31</v>
      </c>
      <c r="F85" s="208">
        <v>19.3</v>
      </c>
      <c r="H85" s="35"/>
    </row>
    <row r="86" spans="2:8" s="1" customFormat="1" ht="16.8" customHeight="1">
      <c r="B86" s="35"/>
      <c r="C86" s="207" t="s">
        <v>31</v>
      </c>
      <c r="D86" s="207" t="s">
        <v>724</v>
      </c>
      <c r="E86" s="19" t="s">
        <v>31</v>
      </c>
      <c r="F86" s="208">
        <v>4.8</v>
      </c>
      <c r="H86" s="35"/>
    </row>
    <row r="87" spans="2:8" s="1" customFormat="1" ht="16.8" customHeight="1">
      <c r="B87" s="35"/>
      <c r="C87" s="207" t="s">
        <v>101</v>
      </c>
      <c r="D87" s="207" t="s">
        <v>246</v>
      </c>
      <c r="E87" s="19" t="s">
        <v>31</v>
      </c>
      <c r="F87" s="208">
        <v>482.28</v>
      </c>
      <c r="H87" s="35"/>
    </row>
    <row r="88" spans="2:8" s="1" customFormat="1" ht="16.8" customHeight="1">
      <c r="B88" s="35"/>
      <c r="C88" s="209" t="s">
        <v>3753</v>
      </c>
      <c r="H88" s="35"/>
    </row>
    <row r="89" spans="2:8" s="1" customFormat="1" ht="16.8" customHeight="1">
      <c r="B89" s="35"/>
      <c r="C89" s="207" t="s">
        <v>702</v>
      </c>
      <c r="D89" s="207" t="s">
        <v>3754</v>
      </c>
      <c r="E89" s="19" t="s">
        <v>103</v>
      </c>
      <c r="F89" s="208">
        <v>1035.04</v>
      </c>
      <c r="H89" s="35"/>
    </row>
    <row r="90" spans="2:8" s="1" customFormat="1" ht="16.8" customHeight="1">
      <c r="B90" s="35"/>
      <c r="C90" s="207" t="s">
        <v>756</v>
      </c>
      <c r="D90" s="207" t="s">
        <v>757</v>
      </c>
      <c r="E90" s="19" t="s">
        <v>103</v>
      </c>
      <c r="F90" s="208">
        <v>506.39400000000001</v>
      </c>
      <c r="H90" s="35"/>
    </row>
    <row r="91" spans="2:8" s="1" customFormat="1" ht="16.8" customHeight="1">
      <c r="B91" s="35"/>
      <c r="C91" s="203" t="s">
        <v>115</v>
      </c>
      <c r="D91" s="204" t="s">
        <v>116</v>
      </c>
      <c r="E91" s="205" t="s">
        <v>103</v>
      </c>
      <c r="F91" s="206">
        <v>75.400000000000006</v>
      </c>
      <c r="H91" s="35"/>
    </row>
    <row r="92" spans="2:8" s="1" customFormat="1" ht="16.8" customHeight="1">
      <c r="B92" s="35"/>
      <c r="C92" s="207" t="s">
        <v>31</v>
      </c>
      <c r="D92" s="207" t="s">
        <v>754</v>
      </c>
      <c r="E92" s="19" t="s">
        <v>31</v>
      </c>
      <c r="F92" s="208">
        <v>0</v>
      </c>
      <c r="H92" s="35"/>
    </row>
    <row r="93" spans="2:8" s="1" customFormat="1" ht="16.8" customHeight="1">
      <c r="B93" s="35"/>
      <c r="C93" s="207" t="s">
        <v>31</v>
      </c>
      <c r="D93" s="207" t="s">
        <v>117</v>
      </c>
      <c r="E93" s="19" t="s">
        <v>31</v>
      </c>
      <c r="F93" s="208">
        <v>75.400000000000006</v>
      </c>
      <c r="H93" s="35"/>
    </row>
    <row r="94" spans="2:8" s="1" customFormat="1" ht="16.8" customHeight="1">
      <c r="B94" s="35"/>
      <c r="C94" s="207" t="s">
        <v>115</v>
      </c>
      <c r="D94" s="207" t="s">
        <v>246</v>
      </c>
      <c r="E94" s="19" t="s">
        <v>31</v>
      </c>
      <c r="F94" s="208">
        <v>75.400000000000006</v>
      </c>
      <c r="H94" s="35"/>
    </row>
    <row r="95" spans="2:8" s="1" customFormat="1" ht="16.8" customHeight="1">
      <c r="B95" s="35"/>
      <c r="C95" s="209" t="s">
        <v>3753</v>
      </c>
      <c r="H95" s="35"/>
    </row>
    <row r="96" spans="2:8" s="1" customFormat="1" ht="16.8" customHeight="1">
      <c r="B96" s="35"/>
      <c r="C96" s="207" t="s">
        <v>702</v>
      </c>
      <c r="D96" s="207" t="s">
        <v>3754</v>
      </c>
      <c r="E96" s="19" t="s">
        <v>103</v>
      </c>
      <c r="F96" s="208">
        <v>1035.04</v>
      </c>
      <c r="H96" s="35"/>
    </row>
    <row r="97" spans="2:8" s="1" customFormat="1" ht="16.8" customHeight="1">
      <c r="B97" s="35"/>
      <c r="C97" s="207" t="s">
        <v>761</v>
      </c>
      <c r="D97" s="207" t="s">
        <v>762</v>
      </c>
      <c r="E97" s="19" t="s">
        <v>103</v>
      </c>
      <c r="F97" s="208">
        <v>79.17</v>
      </c>
      <c r="H97" s="35"/>
    </row>
    <row r="98" spans="2:8" s="1" customFormat="1" ht="7.35" customHeight="1">
      <c r="B98" s="44"/>
      <c r="C98" s="45"/>
      <c r="D98" s="45"/>
      <c r="E98" s="45"/>
      <c r="F98" s="45"/>
      <c r="G98" s="45"/>
      <c r="H98" s="35"/>
    </row>
    <row r="99" spans="2:8" s="1" customFormat="1" ht="10.199999999999999"/>
  </sheetData>
  <sheetProtection algorithmName="SHA-512" hashValue="ZZ17hOZRmIc+f3OxJ74AiHKGkSUswiJGVX8B6TkEObP8Gd7LSoAKWJzsLLjv8Fz7Qjh6qpuxcAO+DEoZyJVdQg==" saltValue="eYW+s3fQNFXPG2wh0L/8lacii7B8sQt3bjoqHhkfE7Ml+t7QVaRwcJ3+sE6ygbNJ8v5jfkwqDp6pEt6qMfKtN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4.4"/>
  <cols>
    <col min="1" max="1" width="8.28515625" style="210" customWidth="1"/>
    <col min="2" max="2" width="1.7109375" style="210" customWidth="1"/>
    <col min="3" max="4" width="5" style="210" customWidth="1"/>
    <col min="5" max="5" width="11.7109375" style="210" customWidth="1"/>
    <col min="6" max="6" width="9.140625" style="210" customWidth="1"/>
    <col min="7" max="7" width="5" style="210" customWidth="1"/>
    <col min="8" max="8" width="77.85546875" style="210" customWidth="1"/>
    <col min="9" max="10" width="20" style="210" customWidth="1"/>
    <col min="11" max="11" width="1.7109375" style="210" customWidth="1"/>
  </cols>
  <sheetData>
    <row r="1" spans="2:11" customFormat="1" ht="37.5" customHeight="1"/>
    <row r="2" spans="2:1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7" customFormat="1" ht="45" customHeight="1">
      <c r="B3" s="214"/>
      <c r="C3" s="342" t="s">
        <v>3755</v>
      </c>
      <c r="D3" s="342"/>
      <c r="E3" s="342"/>
      <c r="F3" s="342"/>
      <c r="G3" s="342"/>
      <c r="H3" s="342"/>
      <c r="I3" s="342"/>
      <c r="J3" s="342"/>
      <c r="K3" s="215"/>
    </row>
    <row r="4" spans="2:11" customFormat="1" ht="25.5" customHeight="1">
      <c r="B4" s="216"/>
      <c r="C4" s="341" t="s">
        <v>3756</v>
      </c>
      <c r="D4" s="341"/>
      <c r="E4" s="341"/>
      <c r="F4" s="341"/>
      <c r="G4" s="341"/>
      <c r="H4" s="341"/>
      <c r="I4" s="341"/>
      <c r="J4" s="341"/>
      <c r="K4" s="217"/>
    </row>
    <row r="5" spans="2:1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customFormat="1" ht="15" customHeight="1">
      <c r="B6" s="216"/>
      <c r="C6" s="340" t="s">
        <v>3757</v>
      </c>
      <c r="D6" s="340"/>
      <c r="E6" s="340"/>
      <c r="F6" s="340"/>
      <c r="G6" s="340"/>
      <c r="H6" s="340"/>
      <c r="I6" s="340"/>
      <c r="J6" s="340"/>
      <c r="K6" s="217"/>
    </row>
    <row r="7" spans="2:11" customFormat="1" ht="15" customHeight="1">
      <c r="B7" s="220"/>
      <c r="C7" s="340" t="s">
        <v>3758</v>
      </c>
      <c r="D7" s="340"/>
      <c r="E7" s="340"/>
      <c r="F7" s="340"/>
      <c r="G7" s="340"/>
      <c r="H7" s="340"/>
      <c r="I7" s="340"/>
      <c r="J7" s="340"/>
      <c r="K7" s="217"/>
    </row>
    <row r="8" spans="2:1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customFormat="1" ht="15" customHeight="1">
      <c r="B9" s="220"/>
      <c r="C9" s="340" t="s">
        <v>3759</v>
      </c>
      <c r="D9" s="340"/>
      <c r="E9" s="340"/>
      <c r="F9" s="340"/>
      <c r="G9" s="340"/>
      <c r="H9" s="340"/>
      <c r="I9" s="340"/>
      <c r="J9" s="340"/>
      <c r="K9" s="217"/>
    </row>
    <row r="10" spans="2:11" customFormat="1" ht="15" customHeight="1">
      <c r="B10" s="220"/>
      <c r="C10" s="219"/>
      <c r="D10" s="340" t="s">
        <v>3760</v>
      </c>
      <c r="E10" s="340"/>
      <c r="F10" s="340"/>
      <c r="G10" s="340"/>
      <c r="H10" s="340"/>
      <c r="I10" s="340"/>
      <c r="J10" s="340"/>
      <c r="K10" s="217"/>
    </row>
    <row r="11" spans="2:11" customFormat="1" ht="15" customHeight="1">
      <c r="B11" s="220"/>
      <c r="C11" s="221"/>
      <c r="D11" s="340" t="s">
        <v>3761</v>
      </c>
      <c r="E11" s="340"/>
      <c r="F11" s="340"/>
      <c r="G11" s="340"/>
      <c r="H11" s="340"/>
      <c r="I11" s="340"/>
      <c r="J11" s="340"/>
      <c r="K11" s="217"/>
    </row>
    <row r="12" spans="2:1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customFormat="1" ht="15" customHeight="1">
      <c r="B13" s="220"/>
      <c r="C13" s="221"/>
      <c r="D13" s="222" t="s">
        <v>3762</v>
      </c>
      <c r="E13" s="219"/>
      <c r="F13" s="219"/>
      <c r="G13" s="219"/>
      <c r="H13" s="219"/>
      <c r="I13" s="219"/>
      <c r="J13" s="219"/>
      <c r="K13" s="217"/>
    </row>
    <row r="14" spans="2:1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customFormat="1" ht="15" customHeight="1">
      <c r="B15" s="220"/>
      <c r="C15" s="221"/>
      <c r="D15" s="340" t="s">
        <v>3763</v>
      </c>
      <c r="E15" s="340"/>
      <c r="F15" s="340"/>
      <c r="G15" s="340"/>
      <c r="H15" s="340"/>
      <c r="I15" s="340"/>
      <c r="J15" s="340"/>
      <c r="K15" s="217"/>
    </row>
    <row r="16" spans="2:11" customFormat="1" ht="15" customHeight="1">
      <c r="B16" s="220"/>
      <c r="C16" s="221"/>
      <c r="D16" s="340" t="s">
        <v>3764</v>
      </c>
      <c r="E16" s="340"/>
      <c r="F16" s="340"/>
      <c r="G16" s="340"/>
      <c r="H16" s="340"/>
      <c r="I16" s="340"/>
      <c r="J16" s="340"/>
      <c r="K16" s="217"/>
    </row>
    <row r="17" spans="2:11" customFormat="1" ht="15" customHeight="1">
      <c r="B17" s="220"/>
      <c r="C17" s="221"/>
      <c r="D17" s="340" t="s">
        <v>3765</v>
      </c>
      <c r="E17" s="340"/>
      <c r="F17" s="340"/>
      <c r="G17" s="340"/>
      <c r="H17" s="340"/>
      <c r="I17" s="340"/>
      <c r="J17" s="340"/>
      <c r="K17" s="217"/>
    </row>
    <row r="18" spans="2:11" customFormat="1" ht="15" customHeight="1">
      <c r="B18" s="220"/>
      <c r="C18" s="221"/>
      <c r="D18" s="221"/>
      <c r="E18" s="223" t="s">
        <v>85</v>
      </c>
      <c r="F18" s="340" t="s">
        <v>3766</v>
      </c>
      <c r="G18" s="340"/>
      <c r="H18" s="340"/>
      <c r="I18" s="340"/>
      <c r="J18" s="340"/>
      <c r="K18" s="217"/>
    </row>
    <row r="19" spans="2:11" customFormat="1" ht="15" customHeight="1">
      <c r="B19" s="220"/>
      <c r="C19" s="221"/>
      <c r="D19" s="221"/>
      <c r="E19" s="223" t="s">
        <v>3767</v>
      </c>
      <c r="F19" s="340" t="s">
        <v>3768</v>
      </c>
      <c r="G19" s="340"/>
      <c r="H19" s="340"/>
      <c r="I19" s="340"/>
      <c r="J19" s="340"/>
      <c r="K19" s="217"/>
    </row>
    <row r="20" spans="2:11" customFormat="1" ht="15" customHeight="1">
      <c r="B20" s="220"/>
      <c r="C20" s="221"/>
      <c r="D20" s="221"/>
      <c r="E20" s="223" t="s">
        <v>3769</v>
      </c>
      <c r="F20" s="340" t="s">
        <v>3770</v>
      </c>
      <c r="G20" s="340"/>
      <c r="H20" s="340"/>
      <c r="I20" s="340"/>
      <c r="J20" s="340"/>
      <c r="K20" s="217"/>
    </row>
    <row r="21" spans="2:11" customFormat="1" ht="15" customHeight="1">
      <c r="B21" s="220"/>
      <c r="C21" s="221"/>
      <c r="D21" s="221"/>
      <c r="E21" s="223" t="s">
        <v>3771</v>
      </c>
      <c r="F21" s="340" t="s">
        <v>3772</v>
      </c>
      <c r="G21" s="340"/>
      <c r="H21" s="340"/>
      <c r="I21" s="340"/>
      <c r="J21" s="340"/>
      <c r="K21" s="217"/>
    </row>
    <row r="22" spans="2:11" customFormat="1" ht="15" customHeight="1">
      <c r="B22" s="220"/>
      <c r="C22" s="221"/>
      <c r="D22" s="221"/>
      <c r="E22" s="223" t="s">
        <v>3773</v>
      </c>
      <c r="F22" s="340" t="s">
        <v>3774</v>
      </c>
      <c r="G22" s="340"/>
      <c r="H22" s="340"/>
      <c r="I22" s="340"/>
      <c r="J22" s="340"/>
      <c r="K22" s="217"/>
    </row>
    <row r="23" spans="2:11" customFormat="1" ht="15" customHeight="1">
      <c r="B23" s="220"/>
      <c r="C23" s="221"/>
      <c r="D23" s="221"/>
      <c r="E23" s="223" t="s">
        <v>99</v>
      </c>
      <c r="F23" s="340" t="s">
        <v>3775</v>
      </c>
      <c r="G23" s="340"/>
      <c r="H23" s="340"/>
      <c r="I23" s="340"/>
      <c r="J23" s="340"/>
      <c r="K23" s="217"/>
    </row>
    <row r="24" spans="2:1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customFormat="1" ht="15" customHeight="1">
      <c r="B25" s="220"/>
      <c r="C25" s="340" t="s">
        <v>3776</v>
      </c>
      <c r="D25" s="340"/>
      <c r="E25" s="340"/>
      <c r="F25" s="340"/>
      <c r="G25" s="340"/>
      <c r="H25" s="340"/>
      <c r="I25" s="340"/>
      <c r="J25" s="340"/>
      <c r="K25" s="217"/>
    </row>
    <row r="26" spans="2:11" customFormat="1" ht="15" customHeight="1">
      <c r="B26" s="220"/>
      <c r="C26" s="340" t="s">
        <v>3777</v>
      </c>
      <c r="D26" s="340"/>
      <c r="E26" s="340"/>
      <c r="F26" s="340"/>
      <c r="G26" s="340"/>
      <c r="H26" s="340"/>
      <c r="I26" s="340"/>
      <c r="J26" s="340"/>
      <c r="K26" s="217"/>
    </row>
    <row r="27" spans="2:11" customFormat="1" ht="15" customHeight="1">
      <c r="B27" s="220"/>
      <c r="C27" s="219"/>
      <c r="D27" s="340" t="s">
        <v>3778</v>
      </c>
      <c r="E27" s="340"/>
      <c r="F27" s="340"/>
      <c r="G27" s="340"/>
      <c r="H27" s="340"/>
      <c r="I27" s="340"/>
      <c r="J27" s="340"/>
      <c r="K27" s="217"/>
    </row>
    <row r="28" spans="2:11" customFormat="1" ht="15" customHeight="1">
      <c r="B28" s="220"/>
      <c r="C28" s="221"/>
      <c r="D28" s="340" t="s">
        <v>3779</v>
      </c>
      <c r="E28" s="340"/>
      <c r="F28" s="340"/>
      <c r="G28" s="340"/>
      <c r="H28" s="340"/>
      <c r="I28" s="340"/>
      <c r="J28" s="340"/>
      <c r="K28" s="217"/>
    </row>
    <row r="29" spans="2:1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customFormat="1" ht="15" customHeight="1">
      <c r="B30" s="220"/>
      <c r="C30" s="221"/>
      <c r="D30" s="340" t="s">
        <v>3780</v>
      </c>
      <c r="E30" s="340"/>
      <c r="F30" s="340"/>
      <c r="G30" s="340"/>
      <c r="H30" s="340"/>
      <c r="I30" s="340"/>
      <c r="J30" s="340"/>
      <c r="K30" s="217"/>
    </row>
    <row r="31" spans="2:11" customFormat="1" ht="15" customHeight="1">
      <c r="B31" s="220"/>
      <c r="C31" s="221"/>
      <c r="D31" s="340" t="s">
        <v>3781</v>
      </c>
      <c r="E31" s="340"/>
      <c r="F31" s="340"/>
      <c r="G31" s="340"/>
      <c r="H31" s="340"/>
      <c r="I31" s="340"/>
      <c r="J31" s="340"/>
      <c r="K31" s="217"/>
    </row>
    <row r="32" spans="2:1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customFormat="1" ht="15" customHeight="1">
      <c r="B33" s="220"/>
      <c r="C33" s="221"/>
      <c r="D33" s="340" t="s">
        <v>3782</v>
      </c>
      <c r="E33" s="340"/>
      <c r="F33" s="340"/>
      <c r="G33" s="340"/>
      <c r="H33" s="340"/>
      <c r="I33" s="340"/>
      <c r="J33" s="340"/>
      <c r="K33" s="217"/>
    </row>
    <row r="34" spans="2:11" customFormat="1" ht="15" customHeight="1">
      <c r="B34" s="220"/>
      <c r="C34" s="221"/>
      <c r="D34" s="340" t="s">
        <v>3783</v>
      </c>
      <c r="E34" s="340"/>
      <c r="F34" s="340"/>
      <c r="G34" s="340"/>
      <c r="H34" s="340"/>
      <c r="I34" s="340"/>
      <c r="J34" s="340"/>
      <c r="K34" s="217"/>
    </row>
    <row r="35" spans="2:11" customFormat="1" ht="15" customHeight="1">
      <c r="B35" s="220"/>
      <c r="C35" s="221"/>
      <c r="D35" s="340" t="s">
        <v>3784</v>
      </c>
      <c r="E35" s="340"/>
      <c r="F35" s="340"/>
      <c r="G35" s="340"/>
      <c r="H35" s="340"/>
      <c r="I35" s="340"/>
      <c r="J35" s="340"/>
      <c r="K35" s="217"/>
    </row>
    <row r="36" spans="2:11" customFormat="1" ht="15" customHeight="1">
      <c r="B36" s="220"/>
      <c r="C36" s="221"/>
      <c r="D36" s="219"/>
      <c r="E36" s="222" t="s">
        <v>151</v>
      </c>
      <c r="F36" s="219"/>
      <c r="G36" s="340" t="s">
        <v>3785</v>
      </c>
      <c r="H36" s="340"/>
      <c r="I36" s="340"/>
      <c r="J36" s="340"/>
      <c r="K36" s="217"/>
    </row>
    <row r="37" spans="2:11" customFormat="1" ht="30.75" customHeight="1">
      <c r="B37" s="220"/>
      <c r="C37" s="221"/>
      <c r="D37" s="219"/>
      <c r="E37" s="222" t="s">
        <v>3786</v>
      </c>
      <c r="F37" s="219"/>
      <c r="G37" s="340" t="s">
        <v>3787</v>
      </c>
      <c r="H37" s="340"/>
      <c r="I37" s="340"/>
      <c r="J37" s="340"/>
      <c r="K37" s="217"/>
    </row>
    <row r="38" spans="2:11" customFormat="1" ht="15" customHeight="1">
      <c r="B38" s="220"/>
      <c r="C38" s="221"/>
      <c r="D38" s="219"/>
      <c r="E38" s="222" t="s">
        <v>59</v>
      </c>
      <c r="F38" s="219"/>
      <c r="G38" s="340" t="s">
        <v>3788</v>
      </c>
      <c r="H38" s="340"/>
      <c r="I38" s="340"/>
      <c r="J38" s="340"/>
      <c r="K38" s="217"/>
    </row>
    <row r="39" spans="2:11" customFormat="1" ht="15" customHeight="1">
      <c r="B39" s="220"/>
      <c r="C39" s="221"/>
      <c r="D39" s="219"/>
      <c r="E39" s="222" t="s">
        <v>60</v>
      </c>
      <c r="F39" s="219"/>
      <c r="G39" s="340" t="s">
        <v>3789</v>
      </c>
      <c r="H39" s="340"/>
      <c r="I39" s="340"/>
      <c r="J39" s="340"/>
      <c r="K39" s="217"/>
    </row>
    <row r="40" spans="2:11" customFormat="1" ht="15" customHeight="1">
      <c r="B40" s="220"/>
      <c r="C40" s="221"/>
      <c r="D40" s="219"/>
      <c r="E40" s="222" t="s">
        <v>152</v>
      </c>
      <c r="F40" s="219"/>
      <c r="G40" s="340" t="s">
        <v>3790</v>
      </c>
      <c r="H40" s="340"/>
      <c r="I40" s="340"/>
      <c r="J40" s="340"/>
      <c r="K40" s="217"/>
    </row>
    <row r="41" spans="2:11" customFormat="1" ht="15" customHeight="1">
      <c r="B41" s="220"/>
      <c r="C41" s="221"/>
      <c r="D41" s="219"/>
      <c r="E41" s="222" t="s">
        <v>153</v>
      </c>
      <c r="F41" s="219"/>
      <c r="G41" s="340" t="s">
        <v>3791</v>
      </c>
      <c r="H41" s="340"/>
      <c r="I41" s="340"/>
      <c r="J41" s="340"/>
      <c r="K41" s="217"/>
    </row>
    <row r="42" spans="2:11" customFormat="1" ht="15" customHeight="1">
      <c r="B42" s="220"/>
      <c r="C42" s="221"/>
      <c r="D42" s="219"/>
      <c r="E42" s="222" t="s">
        <v>3792</v>
      </c>
      <c r="F42" s="219"/>
      <c r="G42" s="340" t="s">
        <v>3793</v>
      </c>
      <c r="H42" s="340"/>
      <c r="I42" s="340"/>
      <c r="J42" s="340"/>
      <c r="K42" s="217"/>
    </row>
    <row r="43" spans="2:11" customFormat="1" ht="15" customHeight="1">
      <c r="B43" s="220"/>
      <c r="C43" s="221"/>
      <c r="D43" s="219"/>
      <c r="E43" s="222"/>
      <c r="F43" s="219"/>
      <c r="G43" s="340" t="s">
        <v>3794</v>
      </c>
      <c r="H43" s="340"/>
      <c r="I43" s="340"/>
      <c r="J43" s="340"/>
      <c r="K43" s="217"/>
    </row>
    <row r="44" spans="2:11" customFormat="1" ht="15" customHeight="1">
      <c r="B44" s="220"/>
      <c r="C44" s="221"/>
      <c r="D44" s="219"/>
      <c r="E44" s="222" t="s">
        <v>3795</v>
      </c>
      <c r="F44" s="219"/>
      <c r="G44" s="340" t="s">
        <v>3796</v>
      </c>
      <c r="H44" s="340"/>
      <c r="I44" s="340"/>
      <c r="J44" s="340"/>
      <c r="K44" s="217"/>
    </row>
    <row r="45" spans="2:11" customFormat="1" ht="15" customHeight="1">
      <c r="B45" s="220"/>
      <c r="C45" s="221"/>
      <c r="D45" s="219"/>
      <c r="E45" s="222" t="s">
        <v>155</v>
      </c>
      <c r="F45" s="219"/>
      <c r="G45" s="340" t="s">
        <v>3797</v>
      </c>
      <c r="H45" s="340"/>
      <c r="I45" s="340"/>
      <c r="J45" s="340"/>
      <c r="K45" s="217"/>
    </row>
    <row r="46" spans="2:1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customFormat="1" ht="15" customHeight="1">
      <c r="B47" s="220"/>
      <c r="C47" s="221"/>
      <c r="D47" s="340" t="s">
        <v>3798</v>
      </c>
      <c r="E47" s="340"/>
      <c r="F47" s="340"/>
      <c r="G47" s="340"/>
      <c r="H47" s="340"/>
      <c r="I47" s="340"/>
      <c r="J47" s="340"/>
      <c r="K47" s="217"/>
    </row>
    <row r="48" spans="2:11" customFormat="1" ht="15" customHeight="1">
      <c r="B48" s="220"/>
      <c r="C48" s="221"/>
      <c r="D48" s="221"/>
      <c r="E48" s="340" t="s">
        <v>3799</v>
      </c>
      <c r="F48" s="340"/>
      <c r="G48" s="340"/>
      <c r="H48" s="340"/>
      <c r="I48" s="340"/>
      <c r="J48" s="340"/>
      <c r="K48" s="217"/>
    </row>
    <row r="49" spans="2:11" customFormat="1" ht="15" customHeight="1">
      <c r="B49" s="220"/>
      <c r="C49" s="221"/>
      <c r="D49" s="221"/>
      <c r="E49" s="340" t="s">
        <v>3800</v>
      </c>
      <c r="F49" s="340"/>
      <c r="G49" s="340"/>
      <c r="H49" s="340"/>
      <c r="I49" s="340"/>
      <c r="J49" s="340"/>
      <c r="K49" s="217"/>
    </row>
    <row r="50" spans="2:11" customFormat="1" ht="15" customHeight="1">
      <c r="B50" s="220"/>
      <c r="C50" s="221"/>
      <c r="D50" s="221"/>
      <c r="E50" s="340" t="s">
        <v>3801</v>
      </c>
      <c r="F50" s="340"/>
      <c r="G50" s="340"/>
      <c r="H50" s="340"/>
      <c r="I50" s="340"/>
      <c r="J50" s="340"/>
      <c r="K50" s="217"/>
    </row>
    <row r="51" spans="2:11" customFormat="1" ht="15" customHeight="1">
      <c r="B51" s="220"/>
      <c r="C51" s="221"/>
      <c r="D51" s="340" t="s">
        <v>3802</v>
      </c>
      <c r="E51" s="340"/>
      <c r="F51" s="340"/>
      <c r="G51" s="340"/>
      <c r="H51" s="340"/>
      <c r="I51" s="340"/>
      <c r="J51" s="340"/>
      <c r="K51" s="217"/>
    </row>
    <row r="52" spans="2:11" customFormat="1" ht="25.5" customHeight="1">
      <c r="B52" s="216"/>
      <c r="C52" s="341" t="s">
        <v>3803</v>
      </c>
      <c r="D52" s="341"/>
      <c r="E52" s="341"/>
      <c r="F52" s="341"/>
      <c r="G52" s="341"/>
      <c r="H52" s="341"/>
      <c r="I52" s="341"/>
      <c r="J52" s="341"/>
      <c r="K52" s="217"/>
    </row>
    <row r="53" spans="2:1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customFormat="1" ht="15" customHeight="1">
      <c r="B54" s="216"/>
      <c r="C54" s="340" t="s">
        <v>3804</v>
      </c>
      <c r="D54" s="340"/>
      <c r="E54" s="340"/>
      <c r="F54" s="340"/>
      <c r="G54" s="340"/>
      <c r="H54" s="340"/>
      <c r="I54" s="340"/>
      <c r="J54" s="340"/>
      <c r="K54" s="217"/>
    </row>
    <row r="55" spans="2:11" customFormat="1" ht="15" customHeight="1">
      <c r="B55" s="216"/>
      <c r="C55" s="340" t="s">
        <v>3805</v>
      </c>
      <c r="D55" s="340"/>
      <c r="E55" s="340"/>
      <c r="F55" s="340"/>
      <c r="G55" s="340"/>
      <c r="H55" s="340"/>
      <c r="I55" s="340"/>
      <c r="J55" s="340"/>
      <c r="K55" s="217"/>
    </row>
    <row r="56" spans="2:1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customFormat="1" ht="15" customHeight="1">
      <c r="B57" s="216"/>
      <c r="C57" s="340" t="s">
        <v>3806</v>
      </c>
      <c r="D57" s="340"/>
      <c r="E57" s="340"/>
      <c r="F57" s="340"/>
      <c r="G57" s="340"/>
      <c r="H57" s="340"/>
      <c r="I57" s="340"/>
      <c r="J57" s="340"/>
      <c r="K57" s="217"/>
    </row>
    <row r="58" spans="2:11" customFormat="1" ht="15" customHeight="1">
      <c r="B58" s="216"/>
      <c r="C58" s="221"/>
      <c r="D58" s="340" t="s">
        <v>3807</v>
      </c>
      <c r="E58" s="340"/>
      <c r="F58" s="340"/>
      <c r="G58" s="340"/>
      <c r="H58" s="340"/>
      <c r="I58" s="340"/>
      <c r="J58" s="340"/>
      <c r="K58" s="217"/>
    </row>
    <row r="59" spans="2:11" customFormat="1" ht="15" customHeight="1">
      <c r="B59" s="216"/>
      <c r="C59" s="221"/>
      <c r="D59" s="340" t="s">
        <v>3808</v>
      </c>
      <c r="E59" s="340"/>
      <c r="F59" s="340"/>
      <c r="G59" s="340"/>
      <c r="H59" s="340"/>
      <c r="I59" s="340"/>
      <c r="J59" s="340"/>
      <c r="K59" s="217"/>
    </row>
    <row r="60" spans="2:11" customFormat="1" ht="15" customHeight="1">
      <c r="B60" s="216"/>
      <c r="C60" s="221"/>
      <c r="D60" s="340" t="s">
        <v>3809</v>
      </c>
      <c r="E60" s="340"/>
      <c r="F60" s="340"/>
      <c r="G60" s="340"/>
      <c r="H60" s="340"/>
      <c r="I60" s="340"/>
      <c r="J60" s="340"/>
      <c r="K60" s="217"/>
    </row>
    <row r="61" spans="2:11" customFormat="1" ht="15" customHeight="1">
      <c r="B61" s="216"/>
      <c r="C61" s="221"/>
      <c r="D61" s="340" t="s">
        <v>3810</v>
      </c>
      <c r="E61" s="340"/>
      <c r="F61" s="340"/>
      <c r="G61" s="340"/>
      <c r="H61" s="340"/>
      <c r="I61" s="340"/>
      <c r="J61" s="340"/>
      <c r="K61" s="217"/>
    </row>
    <row r="62" spans="2:11" customFormat="1" ht="15" customHeight="1">
      <c r="B62" s="216"/>
      <c r="C62" s="221"/>
      <c r="D62" s="343" t="s">
        <v>3811</v>
      </c>
      <c r="E62" s="343"/>
      <c r="F62" s="343"/>
      <c r="G62" s="343"/>
      <c r="H62" s="343"/>
      <c r="I62" s="343"/>
      <c r="J62" s="343"/>
      <c r="K62" s="217"/>
    </row>
    <row r="63" spans="2:11" customFormat="1" ht="15" customHeight="1">
      <c r="B63" s="216"/>
      <c r="C63" s="221"/>
      <c r="D63" s="340" t="s">
        <v>3812</v>
      </c>
      <c r="E63" s="340"/>
      <c r="F63" s="340"/>
      <c r="G63" s="340"/>
      <c r="H63" s="340"/>
      <c r="I63" s="340"/>
      <c r="J63" s="340"/>
      <c r="K63" s="217"/>
    </row>
    <row r="64" spans="2:1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customFormat="1" ht="15" customHeight="1">
      <c r="B65" s="216"/>
      <c r="C65" s="221"/>
      <c r="D65" s="340" t="s">
        <v>3813</v>
      </c>
      <c r="E65" s="340"/>
      <c r="F65" s="340"/>
      <c r="G65" s="340"/>
      <c r="H65" s="340"/>
      <c r="I65" s="340"/>
      <c r="J65" s="340"/>
      <c r="K65" s="217"/>
    </row>
    <row r="66" spans="2:11" customFormat="1" ht="15" customHeight="1">
      <c r="B66" s="216"/>
      <c r="C66" s="221"/>
      <c r="D66" s="343" t="s">
        <v>3814</v>
      </c>
      <c r="E66" s="343"/>
      <c r="F66" s="343"/>
      <c r="G66" s="343"/>
      <c r="H66" s="343"/>
      <c r="I66" s="343"/>
      <c r="J66" s="343"/>
      <c r="K66" s="217"/>
    </row>
    <row r="67" spans="2:11" customFormat="1" ht="15" customHeight="1">
      <c r="B67" s="216"/>
      <c r="C67" s="221"/>
      <c r="D67" s="340" t="s">
        <v>3815</v>
      </c>
      <c r="E67" s="340"/>
      <c r="F67" s="340"/>
      <c r="G67" s="340"/>
      <c r="H67" s="340"/>
      <c r="I67" s="340"/>
      <c r="J67" s="340"/>
      <c r="K67" s="217"/>
    </row>
    <row r="68" spans="2:11" customFormat="1" ht="15" customHeight="1">
      <c r="B68" s="216"/>
      <c r="C68" s="221"/>
      <c r="D68" s="340" t="s">
        <v>3816</v>
      </c>
      <c r="E68" s="340"/>
      <c r="F68" s="340"/>
      <c r="G68" s="340"/>
      <c r="H68" s="340"/>
      <c r="I68" s="340"/>
      <c r="J68" s="340"/>
      <c r="K68" s="217"/>
    </row>
    <row r="69" spans="2:11" customFormat="1" ht="15" customHeight="1">
      <c r="B69" s="216"/>
      <c r="C69" s="221"/>
      <c r="D69" s="340" t="s">
        <v>3817</v>
      </c>
      <c r="E69" s="340"/>
      <c r="F69" s="340"/>
      <c r="G69" s="340"/>
      <c r="H69" s="340"/>
      <c r="I69" s="340"/>
      <c r="J69" s="340"/>
      <c r="K69" s="217"/>
    </row>
    <row r="70" spans="2:11" customFormat="1" ht="15" customHeight="1">
      <c r="B70" s="216"/>
      <c r="C70" s="221"/>
      <c r="D70" s="340" t="s">
        <v>3818</v>
      </c>
      <c r="E70" s="340"/>
      <c r="F70" s="340"/>
      <c r="G70" s="340"/>
      <c r="H70" s="340"/>
      <c r="I70" s="340"/>
      <c r="J70" s="340"/>
      <c r="K70" s="217"/>
    </row>
    <row r="71" spans="2:1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customFormat="1" ht="45" customHeight="1">
      <c r="B75" s="233"/>
      <c r="C75" s="344" t="s">
        <v>3819</v>
      </c>
      <c r="D75" s="344"/>
      <c r="E75" s="344"/>
      <c r="F75" s="344"/>
      <c r="G75" s="344"/>
      <c r="H75" s="344"/>
      <c r="I75" s="344"/>
      <c r="J75" s="344"/>
      <c r="K75" s="234"/>
    </row>
    <row r="76" spans="2:11" customFormat="1" ht="17.25" customHeight="1">
      <c r="B76" s="233"/>
      <c r="C76" s="235" t="s">
        <v>3820</v>
      </c>
      <c r="D76" s="235"/>
      <c r="E76" s="235"/>
      <c r="F76" s="235" t="s">
        <v>3821</v>
      </c>
      <c r="G76" s="236"/>
      <c r="H76" s="235" t="s">
        <v>60</v>
      </c>
      <c r="I76" s="235" t="s">
        <v>63</v>
      </c>
      <c r="J76" s="235" t="s">
        <v>3822</v>
      </c>
      <c r="K76" s="234"/>
    </row>
    <row r="77" spans="2:11" customFormat="1" ht="17.25" customHeight="1">
      <c r="B77" s="233"/>
      <c r="C77" s="237" t="s">
        <v>3823</v>
      </c>
      <c r="D77" s="237"/>
      <c r="E77" s="237"/>
      <c r="F77" s="238" t="s">
        <v>3824</v>
      </c>
      <c r="G77" s="239"/>
      <c r="H77" s="237"/>
      <c r="I77" s="237"/>
      <c r="J77" s="237" t="s">
        <v>3825</v>
      </c>
      <c r="K77" s="234"/>
    </row>
    <row r="78" spans="2:1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customFormat="1" ht="15" customHeight="1">
      <c r="B79" s="233"/>
      <c r="C79" s="222" t="s">
        <v>59</v>
      </c>
      <c r="D79" s="242"/>
      <c r="E79" s="242"/>
      <c r="F79" s="243" t="s">
        <v>3826</v>
      </c>
      <c r="G79" s="244"/>
      <c r="H79" s="222" t="s">
        <v>3827</v>
      </c>
      <c r="I79" s="222" t="s">
        <v>3828</v>
      </c>
      <c r="J79" s="222">
        <v>20</v>
      </c>
      <c r="K79" s="234"/>
    </row>
    <row r="80" spans="2:11" customFormat="1" ht="15" customHeight="1">
      <c r="B80" s="233"/>
      <c r="C80" s="222" t="s">
        <v>3829</v>
      </c>
      <c r="D80" s="222"/>
      <c r="E80" s="222"/>
      <c r="F80" s="243" t="s">
        <v>3826</v>
      </c>
      <c r="G80" s="244"/>
      <c r="H80" s="222" t="s">
        <v>3830</v>
      </c>
      <c r="I80" s="222" t="s">
        <v>3828</v>
      </c>
      <c r="J80" s="222">
        <v>120</v>
      </c>
      <c r="K80" s="234"/>
    </row>
    <row r="81" spans="2:11" customFormat="1" ht="15" customHeight="1">
      <c r="B81" s="245"/>
      <c r="C81" s="222" t="s">
        <v>3831</v>
      </c>
      <c r="D81" s="222"/>
      <c r="E81" s="222"/>
      <c r="F81" s="243" t="s">
        <v>3832</v>
      </c>
      <c r="G81" s="244"/>
      <c r="H81" s="222" t="s">
        <v>3833</v>
      </c>
      <c r="I81" s="222" t="s">
        <v>3828</v>
      </c>
      <c r="J81" s="222">
        <v>50</v>
      </c>
      <c r="K81" s="234"/>
    </row>
    <row r="82" spans="2:11" customFormat="1" ht="15" customHeight="1">
      <c r="B82" s="245"/>
      <c r="C82" s="222" t="s">
        <v>3834</v>
      </c>
      <c r="D82" s="222"/>
      <c r="E82" s="222"/>
      <c r="F82" s="243" t="s">
        <v>3826</v>
      </c>
      <c r="G82" s="244"/>
      <c r="H82" s="222" t="s">
        <v>3835</v>
      </c>
      <c r="I82" s="222" t="s">
        <v>3836</v>
      </c>
      <c r="J82" s="222"/>
      <c r="K82" s="234"/>
    </row>
    <row r="83" spans="2:11" customFormat="1" ht="15" customHeight="1">
      <c r="B83" s="245"/>
      <c r="C83" s="222" t="s">
        <v>3837</v>
      </c>
      <c r="D83" s="222"/>
      <c r="E83" s="222"/>
      <c r="F83" s="243" t="s">
        <v>3832</v>
      </c>
      <c r="G83" s="222"/>
      <c r="H83" s="222" t="s">
        <v>3838</v>
      </c>
      <c r="I83" s="222" t="s">
        <v>3828</v>
      </c>
      <c r="J83" s="222">
        <v>15</v>
      </c>
      <c r="K83" s="234"/>
    </row>
    <row r="84" spans="2:11" customFormat="1" ht="15" customHeight="1">
      <c r="B84" s="245"/>
      <c r="C84" s="222" t="s">
        <v>3839</v>
      </c>
      <c r="D84" s="222"/>
      <c r="E84" s="222"/>
      <c r="F84" s="243" t="s">
        <v>3832</v>
      </c>
      <c r="G84" s="222"/>
      <c r="H84" s="222" t="s">
        <v>3840</v>
      </c>
      <c r="I84" s="222" t="s">
        <v>3828</v>
      </c>
      <c r="J84" s="222">
        <v>15</v>
      </c>
      <c r="K84" s="234"/>
    </row>
    <row r="85" spans="2:11" customFormat="1" ht="15" customHeight="1">
      <c r="B85" s="245"/>
      <c r="C85" s="222" t="s">
        <v>3841</v>
      </c>
      <c r="D85" s="222"/>
      <c r="E85" s="222"/>
      <c r="F85" s="243" t="s">
        <v>3832</v>
      </c>
      <c r="G85" s="222"/>
      <c r="H85" s="222" t="s">
        <v>3842</v>
      </c>
      <c r="I85" s="222" t="s">
        <v>3828</v>
      </c>
      <c r="J85" s="222">
        <v>20</v>
      </c>
      <c r="K85" s="234"/>
    </row>
    <row r="86" spans="2:11" customFormat="1" ht="15" customHeight="1">
      <c r="B86" s="245"/>
      <c r="C86" s="222" t="s">
        <v>3843</v>
      </c>
      <c r="D86" s="222"/>
      <c r="E86" s="222"/>
      <c r="F86" s="243" t="s">
        <v>3832</v>
      </c>
      <c r="G86" s="222"/>
      <c r="H86" s="222" t="s">
        <v>3844</v>
      </c>
      <c r="I86" s="222" t="s">
        <v>3828</v>
      </c>
      <c r="J86" s="222">
        <v>20</v>
      </c>
      <c r="K86" s="234"/>
    </row>
    <row r="87" spans="2:11" customFormat="1" ht="15" customHeight="1">
      <c r="B87" s="245"/>
      <c r="C87" s="222" t="s">
        <v>3845</v>
      </c>
      <c r="D87" s="222"/>
      <c r="E87" s="222"/>
      <c r="F87" s="243" t="s">
        <v>3832</v>
      </c>
      <c r="G87" s="244"/>
      <c r="H87" s="222" t="s">
        <v>3846</v>
      </c>
      <c r="I87" s="222" t="s">
        <v>3828</v>
      </c>
      <c r="J87" s="222">
        <v>50</v>
      </c>
      <c r="K87" s="234"/>
    </row>
    <row r="88" spans="2:11" customFormat="1" ht="15" customHeight="1">
      <c r="B88" s="245"/>
      <c r="C88" s="222" t="s">
        <v>3847</v>
      </c>
      <c r="D88" s="222"/>
      <c r="E88" s="222"/>
      <c r="F88" s="243" t="s">
        <v>3832</v>
      </c>
      <c r="G88" s="244"/>
      <c r="H88" s="222" t="s">
        <v>3848</v>
      </c>
      <c r="I88" s="222" t="s">
        <v>3828</v>
      </c>
      <c r="J88" s="222">
        <v>20</v>
      </c>
      <c r="K88" s="234"/>
    </row>
    <row r="89" spans="2:11" customFormat="1" ht="15" customHeight="1">
      <c r="B89" s="245"/>
      <c r="C89" s="222" t="s">
        <v>3849</v>
      </c>
      <c r="D89" s="222"/>
      <c r="E89" s="222"/>
      <c r="F89" s="243" t="s">
        <v>3832</v>
      </c>
      <c r="G89" s="244"/>
      <c r="H89" s="222" t="s">
        <v>3850</v>
      </c>
      <c r="I89" s="222" t="s">
        <v>3828</v>
      </c>
      <c r="J89" s="222">
        <v>20</v>
      </c>
      <c r="K89" s="234"/>
    </row>
    <row r="90" spans="2:11" customFormat="1" ht="15" customHeight="1">
      <c r="B90" s="245"/>
      <c r="C90" s="222" t="s">
        <v>3851</v>
      </c>
      <c r="D90" s="222"/>
      <c r="E90" s="222"/>
      <c r="F90" s="243" t="s">
        <v>3832</v>
      </c>
      <c r="G90" s="244"/>
      <c r="H90" s="222" t="s">
        <v>3852</v>
      </c>
      <c r="I90" s="222" t="s">
        <v>3828</v>
      </c>
      <c r="J90" s="222">
        <v>50</v>
      </c>
      <c r="K90" s="234"/>
    </row>
    <row r="91" spans="2:11" customFormat="1" ht="15" customHeight="1">
      <c r="B91" s="245"/>
      <c r="C91" s="222" t="s">
        <v>3853</v>
      </c>
      <c r="D91" s="222"/>
      <c r="E91" s="222"/>
      <c r="F91" s="243" t="s">
        <v>3832</v>
      </c>
      <c r="G91" s="244"/>
      <c r="H91" s="222" t="s">
        <v>3853</v>
      </c>
      <c r="I91" s="222" t="s">
        <v>3828</v>
      </c>
      <c r="J91" s="222">
        <v>50</v>
      </c>
      <c r="K91" s="234"/>
    </row>
    <row r="92" spans="2:11" customFormat="1" ht="15" customHeight="1">
      <c r="B92" s="245"/>
      <c r="C92" s="222" t="s">
        <v>3854</v>
      </c>
      <c r="D92" s="222"/>
      <c r="E92" s="222"/>
      <c r="F92" s="243" t="s">
        <v>3832</v>
      </c>
      <c r="G92" s="244"/>
      <c r="H92" s="222" t="s">
        <v>3855</v>
      </c>
      <c r="I92" s="222" t="s">
        <v>3828</v>
      </c>
      <c r="J92" s="222">
        <v>255</v>
      </c>
      <c r="K92" s="234"/>
    </row>
    <row r="93" spans="2:11" customFormat="1" ht="15" customHeight="1">
      <c r="B93" s="245"/>
      <c r="C93" s="222" t="s">
        <v>3856</v>
      </c>
      <c r="D93" s="222"/>
      <c r="E93" s="222"/>
      <c r="F93" s="243" t="s">
        <v>3826</v>
      </c>
      <c r="G93" s="244"/>
      <c r="H93" s="222" t="s">
        <v>3857</v>
      </c>
      <c r="I93" s="222" t="s">
        <v>3858</v>
      </c>
      <c r="J93" s="222"/>
      <c r="K93" s="234"/>
    </row>
    <row r="94" spans="2:11" customFormat="1" ht="15" customHeight="1">
      <c r="B94" s="245"/>
      <c r="C94" s="222" t="s">
        <v>3859</v>
      </c>
      <c r="D94" s="222"/>
      <c r="E94" s="222"/>
      <c r="F94" s="243" t="s">
        <v>3826</v>
      </c>
      <c r="G94" s="244"/>
      <c r="H94" s="222" t="s">
        <v>3860</v>
      </c>
      <c r="I94" s="222" t="s">
        <v>3861</v>
      </c>
      <c r="J94" s="222"/>
      <c r="K94" s="234"/>
    </row>
    <row r="95" spans="2:11" customFormat="1" ht="15" customHeight="1">
      <c r="B95" s="245"/>
      <c r="C95" s="222" t="s">
        <v>3862</v>
      </c>
      <c r="D95" s="222"/>
      <c r="E95" s="222"/>
      <c r="F95" s="243" t="s">
        <v>3826</v>
      </c>
      <c r="G95" s="244"/>
      <c r="H95" s="222" t="s">
        <v>3862</v>
      </c>
      <c r="I95" s="222" t="s">
        <v>3861</v>
      </c>
      <c r="J95" s="222"/>
      <c r="K95" s="234"/>
    </row>
    <row r="96" spans="2:11" customFormat="1" ht="15" customHeight="1">
      <c r="B96" s="245"/>
      <c r="C96" s="222" t="s">
        <v>44</v>
      </c>
      <c r="D96" s="222"/>
      <c r="E96" s="222"/>
      <c r="F96" s="243" t="s">
        <v>3826</v>
      </c>
      <c r="G96" s="244"/>
      <c r="H96" s="222" t="s">
        <v>3863</v>
      </c>
      <c r="I96" s="222" t="s">
        <v>3861</v>
      </c>
      <c r="J96" s="222"/>
      <c r="K96" s="234"/>
    </row>
    <row r="97" spans="2:11" customFormat="1" ht="15" customHeight="1">
      <c r="B97" s="245"/>
      <c r="C97" s="222" t="s">
        <v>54</v>
      </c>
      <c r="D97" s="222"/>
      <c r="E97" s="222"/>
      <c r="F97" s="243" t="s">
        <v>3826</v>
      </c>
      <c r="G97" s="244"/>
      <c r="H97" s="222" t="s">
        <v>3864</v>
      </c>
      <c r="I97" s="222" t="s">
        <v>3861</v>
      </c>
      <c r="J97" s="222"/>
      <c r="K97" s="234"/>
    </row>
    <row r="98" spans="2:11" customFormat="1" ht="15" customHeight="1">
      <c r="B98" s="246"/>
      <c r="C98" s="247"/>
      <c r="D98" s="247"/>
      <c r="E98" s="247"/>
      <c r="F98" s="247"/>
      <c r="G98" s="247"/>
      <c r="H98" s="247"/>
      <c r="I98" s="247"/>
      <c r="J98" s="247"/>
      <c r="K98" s="248"/>
    </row>
    <row r="99" spans="2:11" customFormat="1" ht="18.7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49"/>
    </row>
    <row r="100" spans="2:1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customFormat="1" ht="45" customHeight="1">
      <c r="B102" s="233"/>
      <c r="C102" s="344" t="s">
        <v>3865</v>
      </c>
      <c r="D102" s="344"/>
      <c r="E102" s="344"/>
      <c r="F102" s="344"/>
      <c r="G102" s="344"/>
      <c r="H102" s="344"/>
      <c r="I102" s="344"/>
      <c r="J102" s="344"/>
      <c r="K102" s="234"/>
    </row>
    <row r="103" spans="2:11" customFormat="1" ht="17.25" customHeight="1">
      <c r="B103" s="233"/>
      <c r="C103" s="235" t="s">
        <v>3820</v>
      </c>
      <c r="D103" s="235"/>
      <c r="E103" s="235"/>
      <c r="F103" s="235" t="s">
        <v>3821</v>
      </c>
      <c r="G103" s="236"/>
      <c r="H103" s="235" t="s">
        <v>60</v>
      </c>
      <c r="I103" s="235" t="s">
        <v>63</v>
      </c>
      <c r="J103" s="235" t="s">
        <v>3822</v>
      </c>
      <c r="K103" s="234"/>
    </row>
    <row r="104" spans="2:11" customFormat="1" ht="17.25" customHeight="1">
      <c r="B104" s="233"/>
      <c r="C104" s="237" t="s">
        <v>3823</v>
      </c>
      <c r="D104" s="237"/>
      <c r="E104" s="237"/>
      <c r="F104" s="238" t="s">
        <v>3824</v>
      </c>
      <c r="G104" s="239"/>
      <c r="H104" s="237"/>
      <c r="I104" s="237"/>
      <c r="J104" s="237" t="s">
        <v>3825</v>
      </c>
      <c r="K104" s="234"/>
    </row>
    <row r="105" spans="2:11" customFormat="1" ht="5.25" customHeight="1">
      <c r="B105" s="233"/>
      <c r="C105" s="235"/>
      <c r="D105" s="235"/>
      <c r="E105" s="235"/>
      <c r="F105" s="235"/>
      <c r="G105" s="251"/>
      <c r="H105" s="235"/>
      <c r="I105" s="235"/>
      <c r="J105" s="235"/>
      <c r="K105" s="234"/>
    </row>
    <row r="106" spans="2:11" customFormat="1" ht="15" customHeight="1">
      <c r="B106" s="233"/>
      <c r="C106" s="222" t="s">
        <v>59</v>
      </c>
      <c r="D106" s="242"/>
      <c r="E106" s="242"/>
      <c r="F106" s="243" t="s">
        <v>3826</v>
      </c>
      <c r="G106" s="222"/>
      <c r="H106" s="222" t="s">
        <v>3866</v>
      </c>
      <c r="I106" s="222" t="s">
        <v>3828</v>
      </c>
      <c r="J106" s="222">
        <v>20</v>
      </c>
      <c r="K106" s="234"/>
    </row>
    <row r="107" spans="2:11" customFormat="1" ht="15" customHeight="1">
      <c r="B107" s="233"/>
      <c r="C107" s="222" t="s">
        <v>3829</v>
      </c>
      <c r="D107" s="222"/>
      <c r="E107" s="222"/>
      <c r="F107" s="243" t="s">
        <v>3826</v>
      </c>
      <c r="G107" s="222"/>
      <c r="H107" s="222" t="s">
        <v>3866</v>
      </c>
      <c r="I107" s="222" t="s">
        <v>3828</v>
      </c>
      <c r="J107" s="222">
        <v>120</v>
      </c>
      <c r="K107" s="234"/>
    </row>
    <row r="108" spans="2:11" customFormat="1" ht="15" customHeight="1">
      <c r="B108" s="245"/>
      <c r="C108" s="222" t="s">
        <v>3831</v>
      </c>
      <c r="D108" s="222"/>
      <c r="E108" s="222"/>
      <c r="F108" s="243" t="s">
        <v>3832</v>
      </c>
      <c r="G108" s="222"/>
      <c r="H108" s="222" t="s">
        <v>3866</v>
      </c>
      <c r="I108" s="222" t="s">
        <v>3828</v>
      </c>
      <c r="J108" s="222">
        <v>50</v>
      </c>
      <c r="K108" s="234"/>
    </row>
    <row r="109" spans="2:11" customFormat="1" ht="15" customHeight="1">
      <c r="B109" s="245"/>
      <c r="C109" s="222" t="s">
        <v>3834</v>
      </c>
      <c r="D109" s="222"/>
      <c r="E109" s="222"/>
      <c r="F109" s="243" t="s">
        <v>3826</v>
      </c>
      <c r="G109" s="222"/>
      <c r="H109" s="222" t="s">
        <v>3866</v>
      </c>
      <c r="I109" s="222" t="s">
        <v>3836</v>
      </c>
      <c r="J109" s="222"/>
      <c r="K109" s="234"/>
    </row>
    <row r="110" spans="2:11" customFormat="1" ht="15" customHeight="1">
      <c r="B110" s="245"/>
      <c r="C110" s="222" t="s">
        <v>3845</v>
      </c>
      <c r="D110" s="222"/>
      <c r="E110" s="222"/>
      <c r="F110" s="243" t="s">
        <v>3832</v>
      </c>
      <c r="G110" s="222"/>
      <c r="H110" s="222" t="s">
        <v>3866</v>
      </c>
      <c r="I110" s="222" t="s">
        <v>3828</v>
      </c>
      <c r="J110" s="222">
        <v>50</v>
      </c>
      <c r="K110" s="234"/>
    </row>
    <row r="111" spans="2:11" customFormat="1" ht="15" customHeight="1">
      <c r="B111" s="245"/>
      <c r="C111" s="222" t="s">
        <v>3853</v>
      </c>
      <c r="D111" s="222"/>
      <c r="E111" s="222"/>
      <c r="F111" s="243" t="s">
        <v>3832</v>
      </c>
      <c r="G111" s="222"/>
      <c r="H111" s="222" t="s">
        <v>3866</v>
      </c>
      <c r="I111" s="222" t="s">
        <v>3828</v>
      </c>
      <c r="J111" s="222">
        <v>50</v>
      </c>
      <c r="K111" s="234"/>
    </row>
    <row r="112" spans="2:11" customFormat="1" ht="15" customHeight="1">
      <c r="B112" s="245"/>
      <c r="C112" s="222" t="s">
        <v>3851</v>
      </c>
      <c r="D112" s="222"/>
      <c r="E112" s="222"/>
      <c r="F112" s="243" t="s">
        <v>3832</v>
      </c>
      <c r="G112" s="222"/>
      <c r="H112" s="222" t="s">
        <v>3866</v>
      </c>
      <c r="I112" s="222" t="s">
        <v>3828</v>
      </c>
      <c r="J112" s="222">
        <v>50</v>
      </c>
      <c r="K112" s="234"/>
    </row>
    <row r="113" spans="2:11" customFormat="1" ht="15" customHeight="1">
      <c r="B113" s="245"/>
      <c r="C113" s="222" t="s">
        <v>59</v>
      </c>
      <c r="D113" s="222"/>
      <c r="E113" s="222"/>
      <c r="F113" s="243" t="s">
        <v>3826</v>
      </c>
      <c r="G113" s="222"/>
      <c r="H113" s="222" t="s">
        <v>3867</v>
      </c>
      <c r="I113" s="222" t="s">
        <v>3828</v>
      </c>
      <c r="J113" s="222">
        <v>20</v>
      </c>
      <c r="K113" s="234"/>
    </row>
    <row r="114" spans="2:11" customFormat="1" ht="15" customHeight="1">
      <c r="B114" s="245"/>
      <c r="C114" s="222" t="s">
        <v>3868</v>
      </c>
      <c r="D114" s="222"/>
      <c r="E114" s="222"/>
      <c r="F114" s="243" t="s">
        <v>3826</v>
      </c>
      <c r="G114" s="222"/>
      <c r="H114" s="222" t="s">
        <v>3869</v>
      </c>
      <c r="I114" s="222" t="s">
        <v>3828</v>
      </c>
      <c r="J114" s="222">
        <v>120</v>
      </c>
      <c r="K114" s="234"/>
    </row>
    <row r="115" spans="2:11" customFormat="1" ht="15" customHeight="1">
      <c r="B115" s="245"/>
      <c r="C115" s="222" t="s">
        <v>44</v>
      </c>
      <c r="D115" s="222"/>
      <c r="E115" s="222"/>
      <c r="F115" s="243" t="s">
        <v>3826</v>
      </c>
      <c r="G115" s="222"/>
      <c r="H115" s="222" t="s">
        <v>3870</v>
      </c>
      <c r="I115" s="222" t="s">
        <v>3861</v>
      </c>
      <c r="J115" s="222"/>
      <c r="K115" s="234"/>
    </row>
    <row r="116" spans="2:11" customFormat="1" ht="15" customHeight="1">
      <c r="B116" s="245"/>
      <c r="C116" s="222" t="s">
        <v>54</v>
      </c>
      <c r="D116" s="222"/>
      <c r="E116" s="222"/>
      <c r="F116" s="243" t="s">
        <v>3826</v>
      </c>
      <c r="G116" s="222"/>
      <c r="H116" s="222" t="s">
        <v>3871</v>
      </c>
      <c r="I116" s="222" t="s">
        <v>3861</v>
      </c>
      <c r="J116" s="222"/>
      <c r="K116" s="234"/>
    </row>
    <row r="117" spans="2:11" customFormat="1" ht="15" customHeight="1">
      <c r="B117" s="245"/>
      <c r="C117" s="222" t="s">
        <v>63</v>
      </c>
      <c r="D117" s="222"/>
      <c r="E117" s="222"/>
      <c r="F117" s="243" t="s">
        <v>3826</v>
      </c>
      <c r="G117" s="222"/>
      <c r="H117" s="222" t="s">
        <v>3872</v>
      </c>
      <c r="I117" s="222" t="s">
        <v>3873</v>
      </c>
      <c r="J117" s="222"/>
      <c r="K117" s="234"/>
    </row>
    <row r="118" spans="2:11" customFormat="1" ht="15" customHeight="1">
      <c r="B118" s="246"/>
      <c r="C118" s="252"/>
      <c r="D118" s="252"/>
      <c r="E118" s="252"/>
      <c r="F118" s="252"/>
      <c r="G118" s="252"/>
      <c r="H118" s="252"/>
      <c r="I118" s="252"/>
      <c r="J118" s="252"/>
      <c r="K118" s="248"/>
    </row>
    <row r="119" spans="2:11" customFormat="1" ht="18.75" customHeight="1">
      <c r="B119" s="253"/>
      <c r="C119" s="254"/>
      <c r="D119" s="254"/>
      <c r="E119" s="254"/>
      <c r="F119" s="255"/>
      <c r="G119" s="254"/>
      <c r="H119" s="254"/>
      <c r="I119" s="254"/>
      <c r="J119" s="254"/>
      <c r="K119" s="253"/>
    </row>
    <row r="120" spans="2:1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customFormat="1" ht="7.5" customHeight="1">
      <c r="B121" s="256"/>
      <c r="C121" s="257"/>
      <c r="D121" s="257"/>
      <c r="E121" s="257"/>
      <c r="F121" s="257"/>
      <c r="G121" s="257"/>
      <c r="H121" s="257"/>
      <c r="I121" s="257"/>
      <c r="J121" s="257"/>
      <c r="K121" s="258"/>
    </row>
    <row r="122" spans="2:11" customFormat="1" ht="45" customHeight="1">
      <c r="B122" s="259"/>
      <c r="C122" s="342" t="s">
        <v>3874</v>
      </c>
      <c r="D122" s="342"/>
      <c r="E122" s="342"/>
      <c r="F122" s="342"/>
      <c r="G122" s="342"/>
      <c r="H122" s="342"/>
      <c r="I122" s="342"/>
      <c r="J122" s="342"/>
      <c r="K122" s="260"/>
    </row>
    <row r="123" spans="2:11" customFormat="1" ht="17.25" customHeight="1">
      <c r="B123" s="261"/>
      <c r="C123" s="235" t="s">
        <v>3820</v>
      </c>
      <c r="D123" s="235"/>
      <c r="E123" s="235"/>
      <c r="F123" s="235" t="s">
        <v>3821</v>
      </c>
      <c r="G123" s="236"/>
      <c r="H123" s="235" t="s">
        <v>60</v>
      </c>
      <c r="I123" s="235" t="s">
        <v>63</v>
      </c>
      <c r="J123" s="235" t="s">
        <v>3822</v>
      </c>
      <c r="K123" s="262"/>
    </row>
    <row r="124" spans="2:11" customFormat="1" ht="17.25" customHeight="1">
      <c r="B124" s="261"/>
      <c r="C124" s="237" t="s">
        <v>3823</v>
      </c>
      <c r="D124" s="237"/>
      <c r="E124" s="237"/>
      <c r="F124" s="238" t="s">
        <v>3824</v>
      </c>
      <c r="G124" s="239"/>
      <c r="H124" s="237"/>
      <c r="I124" s="237"/>
      <c r="J124" s="237" t="s">
        <v>3825</v>
      </c>
      <c r="K124" s="262"/>
    </row>
    <row r="125" spans="2:11" customFormat="1" ht="5.25" customHeight="1">
      <c r="B125" s="263"/>
      <c r="C125" s="240"/>
      <c r="D125" s="240"/>
      <c r="E125" s="240"/>
      <c r="F125" s="240"/>
      <c r="G125" s="264"/>
      <c r="H125" s="240"/>
      <c r="I125" s="240"/>
      <c r="J125" s="240"/>
      <c r="K125" s="265"/>
    </row>
    <row r="126" spans="2:11" customFormat="1" ht="15" customHeight="1">
      <c r="B126" s="263"/>
      <c r="C126" s="222" t="s">
        <v>3829</v>
      </c>
      <c r="D126" s="242"/>
      <c r="E126" s="242"/>
      <c r="F126" s="243" t="s">
        <v>3826</v>
      </c>
      <c r="G126" s="222"/>
      <c r="H126" s="222" t="s">
        <v>3866</v>
      </c>
      <c r="I126" s="222" t="s">
        <v>3828</v>
      </c>
      <c r="J126" s="222">
        <v>120</v>
      </c>
      <c r="K126" s="266"/>
    </row>
    <row r="127" spans="2:11" customFormat="1" ht="15" customHeight="1">
      <c r="B127" s="263"/>
      <c r="C127" s="222" t="s">
        <v>3875</v>
      </c>
      <c r="D127" s="222"/>
      <c r="E127" s="222"/>
      <c r="F127" s="243" t="s">
        <v>3826</v>
      </c>
      <c r="G127" s="222"/>
      <c r="H127" s="222" t="s">
        <v>3876</v>
      </c>
      <c r="I127" s="222" t="s">
        <v>3828</v>
      </c>
      <c r="J127" s="222" t="s">
        <v>3877</v>
      </c>
      <c r="K127" s="266"/>
    </row>
    <row r="128" spans="2:11" customFormat="1" ht="15" customHeight="1">
      <c r="B128" s="263"/>
      <c r="C128" s="222" t="s">
        <v>99</v>
      </c>
      <c r="D128" s="222"/>
      <c r="E128" s="222"/>
      <c r="F128" s="243" t="s">
        <v>3826</v>
      </c>
      <c r="G128" s="222"/>
      <c r="H128" s="222" t="s">
        <v>3878</v>
      </c>
      <c r="I128" s="222" t="s">
        <v>3828</v>
      </c>
      <c r="J128" s="222" t="s">
        <v>3877</v>
      </c>
      <c r="K128" s="266"/>
    </row>
    <row r="129" spans="2:11" customFormat="1" ht="15" customHeight="1">
      <c r="B129" s="263"/>
      <c r="C129" s="222" t="s">
        <v>3837</v>
      </c>
      <c r="D129" s="222"/>
      <c r="E129" s="222"/>
      <c r="F129" s="243" t="s">
        <v>3832</v>
      </c>
      <c r="G129" s="222"/>
      <c r="H129" s="222" t="s">
        <v>3838</v>
      </c>
      <c r="I129" s="222" t="s">
        <v>3828</v>
      </c>
      <c r="J129" s="222">
        <v>15</v>
      </c>
      <c r="K129" s="266"/>
    </row>
    <row r="130" spans="2:11" customFormat="1" ht="15" customHeight="1">
      <c r="B130" s="263"/>
      <c r="C130" s="222" t="s">
        <v>3839</v>
      </c>
      <c r="D130" s="222"/>
      <c r="E130" s="222"/>
      <c r="F130" s="243" t="s">
        <v>3832</v>
      </c>
      <c r="G130" s="222"/>
      <c r="H130" s="222" t="s">
        <v>3840</v>
      </c>
      <c r="I130" s="222" t="s">
        <v>3828</v>
      </c>
      <c r="J130" s="222">
        <v>15</v>
      </c>
      <c r="K130" s="266"/>
    </row>
    <row r="131" spans="2:11" customFormat="1" ht="15" customHeight="1">
      <c r="B131" s="263"/>
      <c r="C131" s="222" t="s">
        <v>3841</v>
      </c>
      <c r="D131" s="222"/>
      <c r="E131" s="222"/>
      <c r="F131" s="243" t="s">
        <v>3832</v>
      </c>
      <c r="G131" s="222"/>
      <c r="H131" s="222" t="s">
        <v>3842</v>
      </c>
      <c r="I131" s="222" t="s">
        <v>3828</v>
      </c>
      <c r="J131" s="222">
        <v>20</v>
      </c>
      <c r="K131" s="266"/>
    </row>
    <row r="132" spans="2:11" customFormat="1" ht="15" customHeight="1">
      <c r="B132" s="263"/>
      <c r="C132" s="222" t="s">
        <v>3843</v>
      </c>
      <c r="D132" s="222"/>
      <c r="E132" s="222"/>
      <c r="F132" s="243" t="s">
        <v>3832</v>
      </c>
      <c r="G132" s="222"/>
      <c r="H132" s="222" t="s">
        <v>3844</v>
      </c>
      <c r="I132" s="222" t="s">
        <v>3828</v>
      </c>
      <c r="J132" s="222">
        <v>20</v>
      </c>
      <c r="K132" s="266"/>
    </row>
    <row r="133" spans="2:11" customFormat="1" ht="15" customHeight="1">
      <c r="B133" s="263"/>
      <c r="C133" s="222" t="s">
        <v>3831</v>
      </c>
      <c r="D133" s="222"/>
      <c r="E133" s="222"/>
      <c r="F133" s="243" t="s">
        <v>3832</v>
      </c>
      <c r="G133" s="222"/>
      <c r="H133" s="222" t="s">
        <v>3866</v>
      </c>
      <c r="I133" s="222" t="s">
        <v>3828</v>
      </c>
      <c r="J133" s="222">
        <v>50</v>
      </c>
      <c r="K133" s="266"/>
    </row>
    <row r="134" spans="2:11" customFormat="1" ht="15" customHeight="1">
      <c r="B134" s="263"/>
      <c r="C134" s="222" t="s">
        <v>3845</v>
      </c>
      <c r="D134" s="222"/>
      <c r="E134" s="222"/>
      <c r="F134" s="243" t="s">
        <v>3832</v>
      </c>
      <c r="G134" s="222"/>
      <c r="H134" s="222" t="s">
        <v>3866</v>
      </c>
      <c r="I134" s="222" t="s">
        <v>3828</v>
      </c>
      <c r="J134" s="222">
        <v>50</v>
      </c>
      <c r="K134" s="266"/>
    </row>
    <row r="135" spans="2:11" customFormat="1" ht="15" customHeight="1">
      <c r="B135" s="263"/>
      <c r="C135" s="222" t="s">
        <v>3851</v>
      </c>
      <c r="D135" s="222"/>
      <c r="E135" s="222"/>
      <c r="F135" s="243" t="s">
        <v>3832</v>
      </c>
      <c r="G135" s="222"/>
      <c r="H135" s="222" t="s">
        <v>3866</v>
      </c>
      <c r="I135" s="222" t="s">
        <v>3828</v>
      </c>
      <c r="J135" s="222">
        <v>50</v>
      </c>
      <c r="K135" s="266"/>
    </row>
    <row r="136" spans="2:11" customFormat="1" ht="15" customHeight="1">
      <c r="B136" s="263"/>
      <c r="C136" s="222" t="s">
        <v>3853</v>
      </c>
      <c r="D136" s="222"/>
      <c r="E136" s="222"/>
      <c r="F136" s="243" t="s">
        <v>3832</v>
      </c>
      <c r="G136" s="222"/>
      <c r="H136" s="222" t="s">
        <v>3866</v>
      </c>
      <c r="I136" s="222" t="s">
        <v>3828</v>
      </c>
      <c r="J136" s="222">
        <v>50</v>
      </c>
      <c r="K136" s="266"/>
    </row>
    <row r="137" spans="2:11" customFormat="1" ht="15" customHeight="1">
      <c r="B137" s="263"/>
      <c r="C137" s="222" t="s">
        <v>3854</v>
      </c>
      <c r="D137" s="222"/>
      <c r="E137" s="222"/>
      <c r="F137" s="243" t="s">
        <v>3832</v>
      </c>
      <c r="G137" s="222"/>
      <c r="H137" s="222" t="s">
        <v>3879</v>
      </c>
      <c r="I137" s="222" t="s">
        <v>3828</v>
      </c>
      <c r="J137" s="222">
        <v>255</v>
      </c>
      <c r="K137" s="266"/>
    </row>
    <row r="138" spans="2:11" customFormat="1" ht="15" customHeight="1">
      <c r="B138" s="263"/>
      <c r="C138" s="222" t="s">
        <v>3856</v>
      </c>
      <c r="D138" s="222"/>
      <c r="E138" s="222"/>
      <c r="F138" s="243" t="s">
        <v>3826</v>
      </c>
      <c r="G138" s="222"/>
      <c r="H138" s="222" t="s">
        <v>3880</v>
      </c>
      <c r="I138" s="222" t="s">
        <v>3858</v>
      </c>
      <c r="J138" s="222"/>
      <c r="K138" s="266"/>
    </row>
    <row r="139" spans="2:11" customFormat="1" ht="15" customHeight="1">
      <c r="B139" s="263"/>
      <c r="C139" s="222" t="s">
        <v>3859</v>
      </c>
      <c r="D139" s="222"/>
      <c r="E139" s="222"/>
      <c r="F139" s="243" t="s">
        <v>3826</v>
      </c>
      <c r="G139" s="222"/>
      <c r="H139" s="222" t="s">
        <v>3881</v>
      </c>
      <c r="I139" s="222" t="s">
        <v>3861</v>
      </c>
      <c r="J139" s="222"/>
      <c r="K139" s="266"/>
    </row>
    <row r="140" spans="2:11" customFormat="1" ht="15" customHeight="1">
      <c r="B140" s="263"/>
      <c r="C140" s="222" t="s">
        <v>3862</v>
      </c>
      <c r="D140" s="222"/>
      <c r="E140" s="222"/>
      <c r="F140" s="243" t="s">
        <v>3826</v>
      </c>
      <c r="G140" s="222"/>
      <c r="H140" s="222" t="s">
        <v>3862</v>
      </c>
      <c r="I140" s="222" t="s">
        <v>3861</v>
      </c>
      <c r="J140" s="222"/>
      <c r="K140" s="266"/>
    </row>
    <row r="141" spans="2:11" customFormat="1" ht="15" customHeight="1">
      <c r="B141" s="263"/>
      <c r="C141" s="222" t="s">
        <v>44</v>
      </c>
      <c r="D141" s="222"/>
      <c r="E141" s="222"/>
      <c r="F141" s="243" t="s">
        <v>3826</v>
      </c>
      <c r="G141" s="222"/>
      <c r="H141" s="222" t="s">
        <v>3882</v>
      </c>
      <c r="I141" s="222" t="s">
        <v>3861</v>
      </c>
      <c r="J141" s="222"/>
      <c r="K141" s="266"/>
    </row>
    <row r="142" spans="2:11" customFormat="1" ht="15" customHeight="1">
      <c r="B142" s="263"/>
      <c r="C142" s="222" t="s">
        <v>3883</v>
      </c>
      <c r="D142" s="222"/>
      <c r="E142" s="222"/>
      <c r="F142" s="243" t="s">
        <v>3826</v>
      </c>
      <c r="G142" s="222"/>
      <c r="H142" s="222" t="s">
        <v>3884</v>
      </c>
      <c r="I142" s="222" t="s">
        <v>3861</v>
      </c>
      <c r="J142" s="222"/>
      <c r="K142" s="266"/>
    </row>
    <row r="143" spans="2:11" customFormat="1" ht="15" customHeight="1">
      <c r="B143" s="267"/>
      <c r="C143" s="268"/>
      <c r="D143" s="268"/>
      <c r="E143" s="268"/>
      <c r="F143" s="268"/>
      <c r="G143" s="268"/>
      <c r="H143" s="268"/>
      <c r="I143" s="268"/>
      <c r="J143" s="268"/>
      <c r="K143" s="269"/>
    </row>
    <row r="144" spans="2:11" customFormat="1" ht="18.75" customHeight="1">
      <c r="B144" s="254"/>
      <c r="C144" s="254"/>
      <c r="D144" s="254"/>
      <c r="E144" s="254"/>
      <c r="F144" s="255"/>
      <c r="G144" s="254"/>
      <c r="H144" s="254"/>
      <c r="I144" s="254"/>
      <c r="J144" s="254"/>
      <c r="K144" s="254"/>
    </row>
    <row r="145" spans="2:1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customFormat="1" ht="45" customHeight="1">
      <c r="B147" s="233"/>
      <c r="C147" s="344" t="s">
        <v>3885</v>
      </c>
      <c r="D147" s="344"/>
      <c r="E147" s="344"/>
      <c r="F147" s="344"/>
      <c r="G147" s="344"/>
      <c r="H147" s="344"/>
      <c r="I147" s="344"/>
      <c r="J147" s="344"/>
      <c r="K147" s="234"/>
    </row>
    <row r="148" spans="2:11" customFormat="1" ht="17.25" customHeight="1">
      <c r="B148" s="233"/>
      <c r="C148" s="235" t="s">
        <v>3820</v>
      </c>
      <c r="D148" s="235"/>
      <c r="E148" s="235"/>
      <c r="F148" s="235" t="s">
        <v>3821</v>
      </c>
      <c r="G148" s="236"/>
      <c r="H148" s="235" t="s">
        <v>60</v>
      </c>
      <c r="I148" s="235" t="s">
        <v>63</v>
      </c>
      <c r="J148" s="235" t="s">
        <v>3822</v>
      </c>
      <c r="K148" s="234"/>
    </row>
    <row r="149" spans="2:11" customFormat="1" ht="17.25" customHeight="1">
      <c r="B149" s="233"/>
      <c r="C149" s="237" t="s">
        <v>3823</v>
      </c>
      <c r="D149" s="237"/>
      <c r="E149" s="237"/>
      <c r="F149" s="238" t="s">
        <v>3824</v>
      </c>
      <c r="G149" s="239"/>
      <c r="H149" s="237"/>
      <c r="I149" s="237"/>
      <c r="J149" s="237" t="s">
        <v>3825</v>
      </c>
      <c r="K149" s="234"/>
    </row>
    <row r="150" spans="2:1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6"/>
    </row>
    <row r="151" spans="2:11" customFormat="1" ht="15" customHeight="1">
      <c r="B151" s="245"/>
      <c r="C151" s="270" t="s">
        <v>3829</v>
      </c>
      <c r="D151" s="222"/>
      <c r="E151" s="222"/>
      <c r="F151" s="271" t="s">
        <v>3826</v>
      </c>
      <c r="G151" s="222"/>
      <c r="H151" s="270" t="s">
        <v>3866</v>
      </c>
      <c r="I151" s="270" t="s">
        <v>3828</v>
      </c>
      <c r="J151" s="270">
        <v>120</v>
      </c>
      <c r="K151" s="266"/>
    </row>
    <row r="152" spans="2:11" customFormat="1" ht="15" customHeight="1">
      <c r="B152" s="245"/>
      <c r="C152" s="270" t="s">
        <v>3875</v>
      </c>
      <c r="D152" s="222"/>
      <c r="E152" s="222"/>
      <c r="F152" s="271" t="s">
        <v>3826</v>
      </c>
      <c r="G152" s="222"/>
      <c r="H152" s="270" t="s">
        <v>3886</v>
      </c>
      <c r="I152" s="270" t="s">
        <v>3828</v>
      </c>
      <c r="J152" s="270" t="s">
        <v>3877</v>
      </c>
      <c r="K152" s="266"/>
    </row>
    <row r="153" spans="2:11" customFormat="1" ht="15" customHeight="1">
      <c r="B153" s="245"/>
      <c r="C153" s="270" t="s">
        <v>99</v>
      </c>
      <c r="D153" s="222"/>
      <c r="E153" s="222"/>
      <c r="F153" s="271" t="s">
        <v>3826</v>
      </c>
      <c r="G153" s="222"/>
      <c r="H153" s="270" t="s">
        <v>3887</v>
      </c>
      <c r="I153" s="270" t="s">
        <v>3828</v>
      </c>
      <c r="J153" s="270" t="s">
        <v>3877</v>
      </c>
      <c r="K153" s="266"/>
    </row>
    <row r="154" spans="2:11" customFormat="1" ht="15" customHeight="1">
      <c r="B154" s="245"/>
      <c r="C154" s="270" t="s">
        <v>3831</v>
      </c>
      <c r="D154" s="222"/>
      <c r="E154" s="222"/>
      <c r="F154" s="271" t="s">
        <v>3832</v>
      </c>
      <c r="G154" s="222"/>
      <c r="H154" s="270" t="s">
        <v>3866</v>
      </c>
      <c r="I154" s="270" t="s">
        <v>3828</v>
      </c>
      <c r="J154" s="270">
        <v>50</v>
      </c>
      <c r="K154" s="266"/>
    </row>
    <row r="155" spans="2:11" customFormat="1" ht="15" customHeight="1">
      <c r="B155" s="245"/>
      <c r="C155" s="270" t="s">
        <v>3834</v>
      </c>
      <c r="D155" s="222"/>
      <c r="E155" s="222"/>
      <c r="F155" s="271" t="s">
        <v>3826</v>
      </c>
      <c r="G155" s="222"/>
      <c r="H155" s="270" t="s">
        <v>3866</v>
      </c>
      <c r="I155" s="270" t="s">
        <v>3836</v>
      </c>
      <c r="J155" s="270"/>
      <c r="K155" s="266"/>
    </row>
    <row r="156" spans="2:11" customFormat="1" ht="15" customHeight="1">
      <c r="B156" s="245"/>
      <c r="C156" s="270" t="s">
        <v>3845</v>
      </c>
      <c r="D156" s="222"/>
      <c r="E156" s="222"/>
      <c r="F156" s="271" t="s">
        <v>3832</v>
      </c>
      <c r="G156" s="222"/>
      <c r="H156" s="270" t="s">
        <v>3866</v>
      </c>
      <c r="I156" s="270" t="s">
        <v>3828</v>
      </c>
      <c r="J156" s="270">
        <v>50</v>
      </c>
      <c r="K156" s="266"/>
    </row>
    <row r="157" spans="2:11" customFormat="1" ht="15" customHeight="1">
      <c r="B157" s="245"/>
      <c r="C157" s="270" t="s">
        <v>3853</v>
      </c>
      <c r="D157" s="222"/>
      <c r="E157" s="222"/>
      <c r="F157" s="271" t="s">
        <v>3832</v>
      </c>
      <c r="G157" s="222"/>
      <c r="H157" s="270" t="s">
        <v>3866</v>
      </c>
      <c r="I157" s="270" t="s">
        <v>3828</v>
      </c>
      <c r="J157" s="270">
        <v>50</v>
      </c>
      <c r="K157" s="266"/>
    </row>
    <row r="158" spans="2:11" customFormat="1" ht="15" customHeight="1">
      <c r="B158" s="245"/>
      <c r="C158" s="270" t="s">
        <v>3851</v>
      </c>
      <c r="D158" s="222"/>
      <c r="E158" s="222"/>
      <c r="F158" s="271" t="s">
        <v>3832</v>
      </c>
      <c r="G158" s="222"/>
      <c r="H158" s="270" t="s">
        <v>3866</v>
      </c>
      <c r="I158" s="270" t="s">
        <v>3828</v>
      </c>
      <c r="J158" s="270">
        <v>50</v>
      </c>
      <c r="K158" s="266"/>
    </row>
    <row r="159" spans="2:11" customFormat="1" ht="15" customHeight="1">
      <c r="B159" s="245"/>
      <c r="C159" s="270" t="s">
        <v>122</v>
      </c>
      <c r="D159" s="222"/>
      <c r="E159" s="222"/>
      <c r="F159" s="271" t="s">
        <v>3826</v>
      </c>
      <c r="G159" s="222"/>
      <c r="H159" s="270" t="s">
        <v>3888</v>
      </c>
      <c r="I159" s="270" t="s">
        <v>3828</v>
      </c>
      <c r="J159" s="270" t="s">
        <v>3889</v>
      </c>
      <c r="K159" s="266"/>
    </row>
    <row r="160" spans="2:11" customFormat="1" ht="15" customHeight="1">
      <c r="B160" s="245"/>
      <c r="C160" s="270" t="s">
        <v>3890</v>
      </c>
      <c r="D160" s="222"/>
      <c r="E160" s="222"/>
      <c r="F160" s="271" t="s">
        <v>3826</v>
      </c>
      <c r="G160" s="222"/>
      <c r="H160" s="270" t="s">
        <v>3891</v>
      </c>
      <c r="I160" s="270" t="s">
        <v>3861</v>
      </c>
      <c r="J160" s="270"/>
      <c r="K160" s="266"/>
    </row>
    <row r="161" spans="2:11" customFormat="1" ht="15" customHeight="1">
      <c r="B161" s="272"/>
      <c r="C161" s="252"/>
      <c r="D161" s="252"/>
      <c r="E161" s="252"/>
      <c r="F161" s="252"/>
      <c r="G161" s="252"/>
      <c r="H161" s="252"/>
      <c r="I161" s="252"/>
      <c r="J161" s="252"/>
      <c r="K161" s="273"/>
    </row>
    <row r="162" spans="2:11" customFormat="1" ht="18.75" customHeight="1">
      <c r="B162" s="254"/>
      <c r="C162" s="264"/>
      <c r="D162" s="264"/>
      <c r="E162" s="264"/>
      <c r="F162" s="274"/>
      <c r="G162" s="264"/>
      <c r="H162" s="264"/>
      <c r="I162" s="264"/>
      <c r="J162" s="264"/>
      <c r="K162" s="254"/>
    </row>
    <row r="163" spans="2:1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customFormat="1" ht="45" customHeight="1">
      <c r="B165" s="214"/>
      <c r="C165" s="342" t="s">
        <v>3892</v>
      </c>
      <c r="D165" s="342"/>
      <c r="E165" s="342"/>
      <c r="F165" s="342"/>
      <c r="G165" s="342"/>
      <c r="H165" s="342"/>
      <c r="I165" s="342"/>
      <c r="J165" s="342"/>
      <c r="K165" s="215"/>
    </row>
    <row r="166" spans="2:11" customFormat="1" ht="17.25" customHeight="1">
      <c r="B166" s="214"/>
      <c r="C166" s="235" t="s">
        <v>3820</v>
      </c>
      <c r="D166" s="235"/>
      <c r="E166" s="235"/>
      <c r="F166" s="235" t="s">
        <v>3821</v>
      </c>
      <c r="G166" s="275"/>
      <c r="H166" s="276" t="s">
        <v>60</v>
      </c>
      <c r="I166" s="276" t="s">
        <v>63</v>
      </c>
      <c r="J166" s="235" t="s">
        <v>3822</v>
      </c>
      <c r="K166" s="215"/>
    </row>
    <row r="167" spans="2:11" customFormat="1" ht="17.25" customHeight="1">
      <c r="B167" s="216"/>
      <c r="C167" s="237" t="s">
        <v>3823</v>
      </c>
      <c r="D167" s="237"/>
      <c r="E167" s="237"/>
      <c r="F167" s="238" t="s">
        <v>3824</v>
      </c>
      <c r="G167" s="277"/>
      <c r="H167" s="278"/>
      <c r="I167" s="278"/>
      <c r="J167" s="237" t="s">
        <v>3825</v>
      </c>
      <c r="K167" s="217"/>
    </row>
    <row r="168" spans="2:1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6"/>
    </row>
    <row r="169" spans="2:11" customFormat="1" ht="15" customHeight="1">
      <c r="B169" s="245"/>
      <c r="C169" s="222" t="s">
        <v>3829</v>
      </c>
      <c r="D169" s="222"/>
      <c r="E169" s="222"/>
      <c r="F169" s="243" t="s">
        <v>3826</v>
      </c>
      <c r="G169" s="222"/>
      <c r="H169" s="222" t="s">
        <v>3866</v>
      </c>
      <c r="I169" s="222" t="s">
        <v>3828</v>
      </c>
      <c r="J169" s="222">
        <v>120</v>
      </c>
      <c r="K169" s="266"/>
    </row>
    <row r="170" spans="2:11" customFormat="1" ht="15" customHeight="1">
      <c r="B170" s="245"/>
      <c r="C170" s="222" t="s">
        <v>3875</v>
      </c>
      <c r="D170" s="222"/>
      <c r="E170" s="222"/>
      <c r="F170" s="243" t="s">
        <v>3826</v>
      </c>
      <c r="G170" s="222"/>
      <c r="H170" s="222" t="s">
        <v>3876</v>
      </c>
      <c r="I170" s="222" t="s">
        <v>3828</v>
      </c>
      <c r="J170" s="222" t="s">
        <v>3877</v>
      </c>
      <c r="K170" s="266"/>
    </row>
    <row r="171" spans="2:11" customFormat="1" ht="15" customHeight="1">
      <c r="B171" s="245"/>
      <c r="C171" s="222" t="s">
        <v>99</v>
      </c>
      <c r="D171" s="222"/>
      <c r="E171" s="222"/>
      <c r="F171" s="243" t="s">
        <v>3826</v>
      </c>
      <c r="G171" s="222"/>
      <c r="H171" s="222" t="s">
        <v>3893</v>
      </c>
      <c r="I171" s="222" t="s">
        <v>3828</v>
      </c>
      <c r="J171" s="222" t="s">
        <v>3877</v>
      </c>
      <c r="K171" s="266"/>
    </row>
    <row r="172" spans="2:11" customFormat="1" ht="15" customHeight="1">
      <c r="B172" s="245"/>
      <c r="C172" s="222" t="s">
        <v>3831</v>
      </c>
      <c r="D172" s="222"/>
      <c r="E172" s="222"/>
      <c r="F172" s="243" t="s">
        <v>3832</v>
      </c>
      <c r="G172" s="222"/>
      <c r="H172" s="222" t="s">
        <v>3893</v>
      </c>
      <c r="I172" s="222" t="s">
        <v>3828</v>
      </c>
      <c r="J172" s="222">
        <v>50</v>
      </c>
      <c r="K172" s="266"/>
    </row>
    <row r="173" spans="2:11" customFormat="1" ht="15" customHeight="1">
      <c r="B173" s="245"/>
      <c r="C173" s="222" t="s">
        <v>3834</v>
      </c>
      <c r="D173" s="222"/>
      <c r="E173" s="222"/>
      <c r="F173" s="243" t="s">
        <v>3826</v>
      </c>
      <c r="G173" s="222"/>
      <c r="H173" s="222" t="s">
        <v>3893</v>
      </c>
      <c r="I173" s="222" t="s">
        <v>3836</v>
      </c>
      <c r="J173" s="222"/>
      <c r="K173" s="266"/>
    </row>
    <row r="174" spans="2:11" customFormat="1" ht="15" customHeight="1">
      <c r="B174" s="245"/>
      <c r="C174" s="222" t="s">
        <v>3845</v>
      </c>
      <c r="D174" s="222"/>
      <c r="E174" s="222"/>
      <c r="F174" s="243" t="s">
        <v>3832</v>
      </c>
      <c r="G174" s="222"/>
      <c r="H174" s="222" t="s">
        <v>3893</v>
      </c>
      <c r="I174" s="222" t="s">
        <v>3828</v>
      </c>
      <c r="J174" s="222">
        <v>50</v>
      </c>
      <c r="K174" s="266"/>
    </row>
    <row r="175" spans="2:11" customFormat="1" ht="15" customHeight="1">
      <c r="B175" s="245"/>
      <c r="C175" s="222" t="s">
        <v>3853</v>
      </c>
      <c r="D175" s="222"/>
      <c r="E175" s="222"/>
      <c r="F175" s="243" t="s">
        <v>3832</v>
      </c>
      <c r="G175" s="222"/>
      <c r="H175" s="222" t="s">
        <v>3893</v>
      </c>
      <c r="I175" s="222" t="s">
        <v>3828</v>
      </c>
      <c r="J175" s="222">
        <v>50</v>
      </c>
      <c r="K175" s="266"/>
    </row>
    <row r="176" spans="2:11" customFormat="1" ht="15" customHeight="1">
      <c r="B176" s="245"/>
      <c r="C176" s="222" t="s">
        <v>3851</v>
      </c>
      <c r="D176" s="222"/>
      <c r="E176" s="222"/>
      <c r="F176" s="243" t="s">
        <v>3832</v>
      </c>
      <c r="G176" s="222"/>
      <c r="H176" s="222" t="s">
        <v>3893</v>
      </c>
      <c r="I176" s="222" t="s">
        <v>3828</v>
      </c>
      <c r="J176" s="222">
        <v>50</v>
      </c>
      <c r="K176" s="266"/>
    </row>
    <row r="177" spans="2:11" customFormat="1" ht="15" customHeight="1">
      <c r="B177" s="245"/>
      <c r="C177" s="222" t="s">
        <v>151</v>
      </c>
      <c r="D177" s="222"/>
      <c r="E177" s="222"/>
      <c r="F177" s="243" t="s">
        <v>3826</v>
      </c>
      <c r="G177" s="222"/>
      <c r="H177" s="222" t="s">
        <v>3894</v>
      </c>
      <c r="I177" s="222" t="s">
        <v>3895</v>
      </c>
      <c r="J177" s="222"/>
      <c r="K177" s="266"/>
    </row>
    <row r="178" spans="2:11" customFormat="1" ht="15" customHeight="1">
      <c r="B178" s="245"/>
      <c r="C178" s="222" t="s">
        <v>63</v>
      </c>
      <c r="D178" s="222"/>
      <c r="E178" s="222"/>
      <c r="F178" s="243" t="s">
        <v>3826</v>
      </c>
      <c r="G178" s="222"/>
      <c r="H178" s="222" t="s">
        <v>3896</v>
      </c>
      <c r="I178" s="222" t="s">
        <v>3897</v>
      </c>
      <c r="J178" s="222">
        <v>1</v>
      </c>
      <c r="K178" s="266"/>
    </row>
    <row r="179" spans="2:11" customFormat="1" ht="15" customHeight="1">
      <c r="B179" s="245"/>
      <c r="C179" s="222" t="s">
        <v>59</v>
      </c>
      <c r="D179" s="222"/>
      <c r="E179" s="222"/>
      <c r="F179" s="243" t="s">
        <v>3826</v>
      </c>
      <c r="G179" s="222"/>
      <c r="H179" s="222" t="s">
        <v>3898</v>
      </c>
      <c r="I179" s="222" t="s">
        <v>3828</v>
      </c>
      <c r="J179" s="222">
        <v>20</v>
      </c>
      <c r="K179" s="266"/>
    </row>
    <row r="180" spans="2:11" customFormat="1" ht="15" customHeight="1">
      <c r="B180" s="245"/>
      <c r="C180" s="222" t="s">
        <v>60</v>
      </c>
      <c r="D180" s="222"/>
      <c r="E180" s="222"/>
      <c r="F180" s="243" t="s">
        <v>3826</v>
      </c>
      <c r="G180" s="222"/>
      <c r="H180" s="222" t="s">
        <v>3899</v>
      </c>
      <c r="I180" s="222" t="s">
        <v>3828</v>
      </c>
      <c r="J180" s="222">
        <v>255</v>
      </c>
      <c r="K180" s="266"/>
    </row>
    <row r="181" spans="2:11" customFormat="1" ht="15" customHeight="1">
      <c r="B181" s="245"/>
      <c r="C181" s="222" t="s">
        <v>152</v>
      </c>
      <c r="D181" s="222"/>
      <c r="E181" s="222"/>
      <c r="F181" s="243" t="s">
        <v>3826</v>
      </c>
      <c r="G181" s="222"/>
      <c r="H181" s="222" t="s">
        <v>3790</v>
      </c>
      <c r="I181" s="222" t="s">
        <v>3828</v>
      </c>
      <c r="J181" s="222">
        <v>10</v>
      </c>
      <c r="K181" s="266"/>
    </row>
    <row r="182" spans="2:11" customFormat="1" ht="15" customHeight="1">
      <c r="B182" s="245"/>
      <c r="C182" s="222" t="s">
        <v>153</v>
      </c>
      <c r="D182" s="222"/>
      <c r="E182" s="222"/>
      <c r="F182" s="243" t="s">
        <v>3826</v>
      </c>
      <c r="G182" s="222"/>
      <c r="H182" s="222" t="s">
        <v>3900</v>
      </c>
      <c r="I182" s="222" t="s">
        <v>3861</v>
      </c>
      <c r="J182" s="222"/>
      <c r="K182" s="266"/>
    </row>
    <row r="183" spans="2:11" customFormat="1" ht="15" customHeight="1">
      <c r="B183" s="245"/>
      <c r="C183" s="222" t="s">
        <v>3901</v>
      </c>
      <c r="D183" s="222"/>
      <c r="E183" s="222"/>
      <c r="F183" s="243" t="s">
        <v>3826</v>
      </c>
      <c r="G183" s="222"/>
      <c r="H183" s="222" t="s">
        <v>3902</v>
      </c>
      <c r="I183" s="222" t="s">
        <v>3861</v>
      </c>
      <c r="J183" s="222"/>
      <c r="K183" s="266"/>
    </row>
    <row r="184" spans="2:11" customFormat="1" ht="15" customHeight="1">
      <c r="B184" s="245"/>
      <c r="C184" s="222" t="s">
        <v>3890</v>
      </c>
      <c r="D184" s="222"/>
      <c r="E184" s="222"/>
      <c r="F184" s="243" t="s">
        <v>3826</v>
      </c>
      <c r="G184" s="222"/>
      <c r="H184" s="222" t="s">
        <v>3903</v>
      </c>
      <c r="I184" s="222" t="s">
        <v>3861</v>
      </c>
      <c r="J184" s="222"/>
      <c r="K184" s="266"/>
    </row>
    <row r="185" spans="2:11" customFormat="1" ht="15" customHeight="1">
      <c r="B185" s="245"/>
      <c r="C185" s="222" t="s">
        <v>155</v>
      </c>
      <c r="D185" s="222"/>
      <c r="E185" s="222"/>
      <c r="F185" s="243" t="s">
        <v>3832</v>
      </c>
      <c r="G185" s="222"/>
      <c r="H185" s="222" t="s">
        <v>3904</v>
      </c>
      <c r="I185" s="222" t="s">
        <v>3828</v>
      </c>
      <c r="J185" s="222">
        <v>50</v>
      </c>
      <c r="K185" s="266"/>
    </row>
    <row r="186" spans="2:11" customFormat="1" ht="15" customHeight="1">
      <c r="B186" s="245"/>
      <c r="C186" s="222" t="s">
        <v>3905</v>
      </c>
      <c r="D186" s="222"/>
      <c r="E186" s="222"/>
      <c r="F186" s="243" t="s">
        <v>3832</v>
      </c>
      <c r="G186" s="222"/>
      <c r="H186" s="222" t="s">
        <v>3906</v>
      </c>
      <c r="I186" s="222" t="s">
        <v>3907</v>
      </c>
      <c r="J186" s="222"/>
      <c r="K186" s="266"/>
    </row>
    <row r="187" spans="2:11" customFormat="1" ht="15" customHeight="1">
      <c r="B187" s="245"/>
      <c r="C187" s="222" t="s">
        <v>3908</v>
      </c>
      <c r="D187" s="222"/>
      <c r="E187" s="222"/>
      <c r="F187" s="243" t="s">
        <v>3832</v>
      </c>
      <c r="G187" s="222"/>
      <c r="H187" s="222" t="s">
        <v>3909</v>
      </c>
      <c r="I187" s="222" t="s">
        <v>3907</v>
      </c>
      <c r="J187" s="222"/>
      <c r="K187" s="266"/>
    </row>
    <row r="188" spans="2:11" customFormat="1" ht="15" customHeight="1">
      <c r="B188" s="245"/>
      <c r="C188" s="222" t="s">
        <v>3910</v>
      </c>
      <c r="D188" s="222"/>
      <c r="E188" s="222"/>
      <c r="F188" s="243" t="s">
        <v>3832</v>
      </c>
      <c r="G188" s="222"/>
      <c r="H188" s="222" t="s">
        <v>3911</v>
      </c>
      <c r="I188" s="222" t="s">
        <v>3907</v>
      </c>
      <c r="J188" s="222"/>
      <c r="K188" s="266"/>
    </row>
    <row r="189" spans="2:11" customFormat="1" ht="15" customHeight="1">
      <c r="B189" s="245"/>
      <c r="C189" s="279" t="s">
        <v>3912</v>
      </c>
      <c r="D189" s="222"/>
      <c r="E189" s="222"/>
      <c r="F189" s="243" t="s">
        <v>3832</v>
      </c>
      <c r="G189" s="222"/>
      <c r="H189" s="222" t="s">
        <v>3913</v>
      </c>
      <c r="I189" s="222" t="s">
        <v>3914</v>
      </c>
      <c r="J189" s="280" t="s">
        <v>3915</v>
      </c>
      <c r="K189" s="266"/>
    </row>
    <row r="190" spans="2:11" customFormat="1" ht="15" customHeight="1">
      <c r="B190" s="281"/>
      <c r="C190" s="282" t="s">
        <v>3916</v>
      </c>
      <c r="D190" s="283"/>
      <c r="E190" s="283"/>
      <c r="F190" s="284" t="s">
        <v>3832</v>
      </c>
      <c r="G190" s="283"/>
      <c r="H190" s="283" t="s">
        <v>3917</v>
      </c>
      <c r="I190" s="283" t="s">
        <v>3914</v>
      </c>
      <c r="J190" s="285" t="s">
        <v>3915</v>
      </c>
      <c r="K190" s="286"/>
    </row>
    <row r="191" spans="2:11" customFormat="1" ht="15" customHeight="1">
      <c r="B191" s="245"/>
      <c r="C191" s="279" t="s">
        <v>48</v>
      </c>
      <c r="D191" s="222"/>
      <c r="E191" s="222"/>
      <c r="F191" s="243" t="s">
        <v>3826</v>
      </c>
      <c r="G191" s="222"/>
      <c r="H191" s="219" t="s">
        <v>3918</v>
      </c>
      <c r="I191" s="222" t="s">
        <v>3919</v>
      </c>
      <c r="J191" s="222"/>
      <c r="K191" s="266"/>
    </row>
    <row r="192" spans="2:11" customFormat="1" ht="15" customHeight="1">
      <c r="B192" s="245"/>
      <c r="C192" s="279" t="s">
        <v>3920</v>
      </c>
      <c r="D192" s="222"/>
      <c r="E192" s="222"/>
      <c r="F192" s="243" t="s">
        <v>3826</v>
      </c>
      <c r="G192" s="222"/>
      <c r="H192" s="222" t="s">
        <v>3921</v>
      </c>
      <c r="I192" s="222" t="s">
        <v>3861</v>
      </c>
      <c r="J192" s="222"/>
      <c r="K192" s="266"/>
    </row>
    <row r="193" spans="2:11" customFormat="1" ht="15" customHeight="1">
      <c r="B193" s="245"/>
      <c r="C193" s="279" t="s">
        <v>3922</v>
      </c>
      <c r="D193" s="222"/>
      <c r="E193" s="222"/>
      <c r="F193" s="243" t="s">
        <v>3826</v>
      </c>
      <c r="G193" s="222"/>
      <c r="H193" s="222" t="s">
        <v>3923</v>
      </c>
      <c r="I193" s="222" t="s">
        <v>3861</v>
      </c>
      <c r="J193" s="222"/>
      <c r="K193" s="266"/>
    </row>
    <row r="194" spans="2:11" customFormat="1" ht="15" customHeight="1">
      <c r="B194" s="245"/>
      <c r="C194" s="279" t="s">
        <v>3924</v>
      </c>
      <c r="D194" s="222"/>
      <c r="E194" s="222"/>
      <c r="F194" s="243" t="s">
        <v>3832</v>
      </c>
      <c r="G194" s="222"/>
      <c r="H194" s="222" t="s">
        <v>3925</v>
      </c>
      <c r="I194" s="222" t="s">
        <v>3861</v>
      </c>
      <c r="J194" s="222"/>
      <c r="K194" s="266"/>
    </row>
    <row r="195" spans="2:11" customFormat="1" ht="15" customHeight="1">
      <c r="B195" s="272"/>
      <c r="C195" s="287"/>
      <c r="D195" s="252"/>
      <c r="E195" s="252"/>
      <c r="F195" s="252"/>
      <c r="G195" s="252"/>
      <c r="H195" s="252"/>
      <c r="I195" s="252"/>
      <c r="J195" s="252"/>
      <c r="K195" s="273"/>
    </row>
    <row r="196" spans="2:11" customFormat="1" ht="18.75" customHeight="1">
      <c r="B196" s="254"/>
      <c r="C196" s="264"/>
      <c r="D196" s="264"/>
      <c r="E196" s="264"/>
      <c r="F196" s="274"/>
      <c r="G196" s="264"/>
      <c r="H196" s="264"/>
      <c r="I196" s="264"/>
      <c r="J196" s="264"/>
      <c r="K196" s="254"/>
    </row>
    <row r="197" spans="2:11" customFormat="1" ht="18.75" customHeight="1">
      <c r="B197" s="254"/>
      <c r="C197" s="264"/>
      <c r="D197" s="264"/>
      <c r="E197" s="264"/>
      <c r="F197" s="274"/>
      <c r="G197" s="264"/>
      <c r="H197" s="264"/>
      <c r="I197" s="264"/>
      <c r="J197" s="264"/>
      <c r="K197" s="254"/>
    </row>
    <row r="198" spans="2:11" customFormat="1" ht="18.75" customHeight="1">
      <c r="B198" s="229"/>
      <c r="C198" s="229"/>
      <c r="D198" s="229"/>
      <c r="E198" s="229"/>
      <c r="F198" s="229"/>
      <c r="G198" s="229"/>
      <c r="H198" s="229"/>
      <c r="I198" s="229"/>
      <c r="J198" s="229"/>
      <c r="K198" s="229"/>
    </row>
    <row r="199" spans="2:11" customFormat="1" ht="12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pans="2:11" customFormat="1" ht="22.2">
      <c r="B200" s="214"/>
      <c r="C200" s="342" t="s">
        <v>3926</v>
      </c>
      <c r="D200" s="342"/>
      <c r="E200" s="342"/>
      <c r="F200" s="342"/>
      <c r="G200" s="342"/>
      <c r="H200" s="342"/>
      <c r="I200" s="342"/>
      <c r="J200" s="342"/>
      <c r="K200" s="215"/>
    </row>
    <row r="201" spans="2:11" customFormat="1" ht="25.5" customHeight="1">
      <c r="B201" s="214"/>
      <c r="C201" s="288" t="s">
        <v>3927</v>
      </c>
      <c r="D201" s="288"/>
      <c r="E201" s="288"/>
      <c r="F201" s="288" t="s">
        <v>3928</v>
      </c>
      <c r="G201" s="289"/>
      <c r="H201" s="345" t="s">
        <v>3929</v>
      </c>
      <c r="I201" s="345"/>
      <c r="J201" s="345"/>
      <c r="K201" s="215"/>
    </row>
    <row r="202" spans="2:11" customFormat="1" ht="5.25" customHeight="1">
      <c r="B202" s="245"/>
      <c r="C202" s="240"/>
      <c r="D202" s="240"/>
      <c r="E202" s="240"/>
      <c r="F202" s="240"/>
      <c r="G202" s="264"/>
      <c r="H202" s="240"/>
      <c r="I202" s="240"/>
      <c r="J202" s="240"/>
      <c r="K202" s="266"/>
    </row>
    <row r="203" spans="2:11" customFormat="1" ht="15" customHeight="1">
      <c r="B203" s="245"/>
      <c r="C203" s="222" t="s">
        <v>3919</v>
      </c>
      <c r="D203" s="222"/>
      <c r="E203" s="222"/>
      <c r="F203" s="243" t="s">
        <v>49</v>
      </c>
      <c r="G203" s="222"/>
      <c r="H203" s="346" t="s">
        <v>3930</v>
      </c>
      <c r="I203" s="346"/>
      <c r="J203" s="346"/>
      <c r="K203" s="266"/>
    </row>
    <row r="204" spans="2:11" customFormat="1" ht="15" customHeight="1">
      <c r="B204" s="245"/>
      <c r="C204" s="222"/>
      <c r="D204" s="222"/>
      <c r="E204" s="222"/>
      <c r="F204" s="243" t="s">
        <v>50</v>
      </c>
      <c r="G204" s="222"/>
      <c r="H204" s="346" t="s">
        <v>3931</v>
      </c>
      <c r="I204" s="346"/>
      <c r="J204" s="346"/>
      <c r="K204" s="266"/>
    </row>
    <row r="205" spans="2:11" customFormat="1" ht="15" customHeight="1">
      <c r="B205" s="245"/>
      <c r="C205" s="222"/>
      <c r="D205" s="222"/>
      <c r="E205" s="222"/>
      <c r="F205" s="243" t="s">
        <v>53</v>
      </c>
      <c r="G205" s="222"/>
      <c r="H205" s="346" t="s">
        <v>3932</v>
      </c>
      <c r="I205" s="346"/>
      <c r="J205" s="346"/>
      <c r="K205" s="266"/>
    </row>
    <row r="206" spans="2:11" customFormat="1" ht="15" customHeight="1">
      <c r="B206" s="245"/>
      <c r="C206" s="222"/>
      <c r="D206" s="222"/>
      <c r="E206" s="222"/>
      <c r="F206" s="243" t="s">
        <v>51</v>
      </c>
      <c r="G206" s="222"/>
      <c r="H206" s="346" t="s">
        <v>3933</v>
      </c>
      <c r="I206" s="346"/>
      <c r="J206" s="346"/>
      <c r="K206" s="266"/>
    </row>
    <row r="207" spans="2:11" customFormat="1" ht="15" customHeight="1">
      <c r="B207" s="245"/>
      <c r="C207" s="222"/>
      <c r="D207" s="222"/>
      <c r="E207" s="222"/>
      <c r="F207" s="243" t="s">
        <v>52</v>
      </c>
      <c r="G207" s="222"/>
      <c r="H207" s="346" t="s">
        <v>3934</v>
      </c>
      <c r="I207" s="346"/>
      <c r="J207" s="346"/>
      <c r="K207" s="266"/>
    </row>
    <row r="208" spans="2:11" customFormat="1" ht="15" customHeight="1">
      <c r="B208" s="245"/>
      <c r="C208" s="222"/>
      <c r="D208" s="222"/>
      <c r="E208" s="222"/>
      <c r="F208" s="243"/>
      <c r="G208" s="222"/>
      <c r="H208" s="222"/>
      <c r="I208" s="222"/>
      <c r="J208" s="222"/>
      <c r="K208" s="266"/>
    </row>
    <row r="209" spans="2:11" customFormat="1" ht="15" customHeight="1">
      <c r="B209" s="245"/>
      <c r="C209" s="222" t="s">
        <v>3873</v>
      </c>
      <c r="D209" s="222"/>
      <c r="E209" s="222"/>
      <c r="F209" s="243" t="s">
        <v>85</v>
      </c>
      <c r="G209" s="222"/>
      <c r="H209" s="346" t="s">
        <v>3935</v>
      </c>
      <c r="I209" s="346"/>
      <c r="J209" s="346"/>
      <c r="K209" s="266"/>
    </row>
    <row r="210" spans="2:11" customFormat="1" ht="15" customHeight="1">
      <c r="B210" s="245"/>
      <c r="C210" s="222"/>
      <c r="D210" s="222"/>
      <c r="E210" s="222"/>
      <c r="F210" s="243" t="s">
        <v>3769</v>
      </c>
      <c r="G210" s="222"/>
      <c r="H210" s="346" t="s">
        <v>3770</v>
      </c>
      <c r="I210" s="346"/>
      <c r="J210" s="346"/>
      <c r="K210" s="266"/>
    </row>
    <row r="211" spans="2:11" customFormat="1" ht="15" customHeight="1">
      <c r="B211" s="245"/>
      <c r="C211" s="222"/>
      <c r="D211" s="222"/>
      <c r="E211" s="222"/>
      <c r="F211" s="243" t="s">
        <v>3767</v>
      </c>
      <c r="G211" s="222"/>
      <c r="H211" s="346" t="s">
        <v>3936</v>
      </c>
      <c r="I211" s="346"/>
      <c r="J211" s="346"/>
      <c r="K211" s="266"/>
    </row>
    <row r="212" spans="2:11" customFormat="1" ht="15" customHeight="1">
      <c r="B212" s="290"/>
      <c r="C212" s="222"/>
      <c r="D212" s="222"/>
      <c r="E212" s="222"/>
      <c r="F212" s="243" t="s">
        <v>3771</v>
      </c>
      <c r="G212" s="279"/>
      <c r="H212" s="347" t="s">
        <v>3772</v>
      </c>
      <c r="I212" s="347"/>
      <c r="J212" s="347"/>
      <c r="K212" s="291"/>
    </row>
    <row r="213" spans="2:11" customFormat="1" ht="15" customHeight="1">
      <c r="B213" s="290"/>
      <c r="C213" s="222"/>
      <c r="D213" s="222"/>
      <c r="E213" s="222"/>
      <c r="F213" s="243" t="s">
        <v>3773</v>
      </c>
      <c r="G213" s="279"/>
      <c r="H213" s="347" t="s">
        <v>3745</v>
      </c>
      <c r="I213" s="347"/>
      <c r="J213" s="347"/>
      <c r="K213" s="291"/>
    </row>
    <row r="214" spans="2:11" customFormat="1" ht="15" customHeight="1">
      <c r="B214" s="290"/>
      <c r="C214" s="222"/>
      <c r="D214" s="222"/>
      <c r="E214" s="222"/>
      <c r="F214" s="243"/>
      <c r="G214" s="279"/>
      <c r="H214" s="270"/>
      <c r="I214" s="270"/>
      <c r="J214" s="270"/>
      <c r="K214" s="291"/>
    </row>
    <row r="215" spans="2:11" customFormat="1" ht="15" customHeight="1">
      <c r="B215" s="290"/>
      <c r="C215" s="222" t="s">
        <v>3897</v>
      </c>
      <c r="D215" s="222"/>
      <c r="E215" s="222"/>
      <c r="F215" s="243">
        <v>1</v>
      </c>
      <c r="G215" s="279"/>
      <c r="H215" s="347" t="s">
        <v>3937</v>
      </c>
      <c r="I215" s="347"/>
      <c r="J215" s="347"/>
      <c r="K215" s="291"/>
    </row>
    <row r="216" spans="2:11" customFormat="1" ht="15" customHeight="1">
      <c r="B216" s="290"/>
      <c r="C216" s="222"/>
      <c r="D216" s="222"/>
      <c r="E216" s="222"/>
      <c r="F216" s="243">
        <v>2</v>
      </c>
      <c r="G216" s="279"/>
      <c r="H216" s="347" t="s">
        <v>3938</v>
      </c>
      <c r="I216" s="347"/>
      <c r="J216" s="347"/>
      <c r="K216" s="291"/>
    </row>
    <row r="217" spans="2:11" customFormat="1" ht="15" customHeight="1">
      <c r="B217" s="290"/>
      <c r="C217" s="222"/>
      <c r="D217" s="222"/>
      <c r="E217" s="222"/>
      <c r="F217" s="243">
        <v>3</v>
      </c>
      <c r="G217" s="279"/>
      <c r="H217" s="347" t="s">
        <v>3939</v>
      </c>
      <c r="I217" s="347"/>
      <c r="J217" s="347"/>
      <c r="K217" s="291"/>
    </row>
    <row r="218" spans="2:11" customFormat="1" ht="15" customHeight="1">
      <c r="B218" s="290"/>
      <c r="C218" s="222"/>
      <c r="D218" s="222"/>
      <c r="E218" s="222"/>
      <c r="F218" s="243">
        <v>4</v>
      </c>
      <c r="G218" s="279"/>
      <c r="H218" s="347" t="s">
        <v>3940</v>
      </c>
      <c r="I218" s="347"/>
      <c r="J218" s="347"/>
      <c r="K218" s="291"/>
    </row>
    <row r="219" spans="2:11" customFormat="1" ht="12.75" customHeight="1">
      <c r="B219" s="292"/>
      <c r="C219" s="293"/>
      <c r="D219" s="293"/>
      <c r="E219" s="293"/>
      <c r="F219" s="293"/>
      <c r="G219" s="293"/>
      <c r="H219" s="293"/>
      <c r="I219" s="293"/>
      <c r="J219" s="293"/>
      <c r="K219" s="29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01 - Energetická opatř...</vt:lpstr>
      <vt:lpstr>SO 02 - Výtah</vt:lpstr>
      <vt:lpstr>SO 04 - Hydroizolace spod...</vt:lpstr>
      <vt:lpstr>D.1.4.4_A - Elektroinstal...</vt:lpstr>
      <vt:lpstr>Seznam figur</vt:lpstr>
      <vt:lpstr>Pokyny pro vyplnění</vt:lpstr>
      <vt:lpstr>'D.1.4.4_A - Elektroinstal...'!Názvy_tisku</vt:lpstr>
      <vt:lpstr>'Rekapitulace stavby'!Názvy_tisku</vt:lpstr>
      <vt:lpstr>'Seznam figur'!Názvy_tisku</vt:lpstr>
      <vt:lpstr>'SO 01 - Energetická opatř...'!Názvy_tisku</vt:lpstr>
      <vt:lpstr>'SO 02 - Výtah'!Názvy_tisku</vt:lpstr>
      <vt:lpstr>'SO 04 - Hydroizolace spod...'!Názvy_tisku</vt:lpstr>
      <vt:lpstr>'D.1.4.4_A - Elektroinstal...'!Oblast_tisku</vt:lpstr>
      <vt:lpstr>'Pokyny pro vyplnění'!Oblast_tisku</vt:lpstr>
      <vt:lpstr>'Rekapitulace stavby'!Oblast_tisku</vt:lpstr>
      <vt:lpstr>'Seznam figur'!Oblast_tisku</vt:lpstr>
      <vt:lpstr>'SO 01 - Energetická opatř...'!Oblast_tisku</vt:lpstr>
      <vt:lpstr>'SO 02 - Výtah'!Oblast_tisku</vt:lpstr>
      <vt:lpstr>'SO 04 - Hydroizolace spod...'!Oblast_tisku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2024-05-17T07:34:58Z</dcterms:created>
  <dcterms:modified xsi:type="dcterms:W3CDTF">2024-05-17T07:40:45Z</dcterms:modified>
</cp:coreProperties>
</file>